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LIDAD\"/>
    </mc:Choice>
  </mc:AlternateContent>
  <xr:revisionPtr revIDLastSave="0" documentId="13_ncr:1_{DCC3F1DB-3065-4109-B4F7-431DD3848EFD}" xr6:coauthVersionLast="47" xr6:coauthVersionMax="47" xr10:uidLastSave="{00000000-0000-0000-0000-000000000000}"/>
  <bookViews>
    <workbookView xWindow="28680" yWindow="-120" windowWidth="21840" windowHeight="13020" tabRatio="719" xr2:uid="{00000000-000D-0000-FFFF-FFFF00000000}"/>
  </bookViews>
  <sheets>
    <sheet name="NÓMINA" sheetId="17" r:id="rId1"/>
    <sheet name="NETO FIS" sheetId="23" r:id="rId2"/>
    <sheet name="CTAS" sheetId="18" state="hidden" r:id="rId3"/>
  </sheets>
  <definedNames>
    <definedName name="_xlnm._FilterDatabase" localSheetId="2" hidden="1">CTAS!$A$1:$E$1</definedName>
    <definedName name="_xlnm._FilterDatabase" localSheetId="1" hidden="1">'NETO FIS'!$A$1:$G$7</definedName>
    <definedName name="_xlnm._FilterDatabase" localSheetId="0" hidden="1">NÓMINA!$A$6:$BW$8</definedName>
    <definedName name="_xlnm.Print_Area" localSheetId="0">NÓMINA!#REF!</definedName>
  </definedNames>
  <calcPr calcId="191028"/>
  <pivotCaches>
    <pivotCache cacheId="1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3" l="1"/>
  <c r="AT8" i="17"/>
  <c r="Z8" i="17"/>
  <c r="AR7" i="17"/>
  <c r="BK7" i="17" l="1"/>
  <c r="G8" i="17"/>
  <c r="E6" i="23"/>
  <c r="X8" i="17"/>
  <c r="W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Y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E7" i="23" s="1"/>
  <c r="AN8" i="17"/>
  <c r="AO8" i="17"/>
  <c r="AP8" i="17"/>
  <c r="AQ8" i="17"/>
  <c r="BJ8" i="17" l="1"/>
  <c r="K5" i="23"/>
  <c r="BE8" i="17" l="1"/>
  <c r="BD8" i="17"/>
  <c r="BC8" i="17"/>
  <c r="BB8" i="17"/>
  <c r="BA8" i="17"/>
  <c r="AZ8" i="17"/>
  <c r="AY8" i="17"/>
  <c r="AX8" i="17"/>
  <c r="AW8" i="17"/>
  <c r="AV8" i="17"/>
  <c r="AU8" i="17"/>
  <c r="BF7" i="17"/>
  <c r="BG7" i="17" s="1"/>
  <c r="BG8" i="17" l="1"/>
  <c r="BF8" i="17"/>
  <c r="H2" i="17" l="1"/>
  <c r="A13" i="17" l="1"/>
  <c r="I2" i="17"/>
  <c r="C14" i="17"/>
  <c r="AR8" i="17" l="1"/>
  <c r="BK8" i="17"/>
  <c r="C19" i="17" l="1"/>
  <c r="BL7" i="17"/>
  <c r="BL8" i="17" s="1"/>
  <c r="C22" i="17" l="1"/>
  <c r="C23" i="17" s="1"/>
  <c r="BM7" i="17"/>
  <c r="BM8" i="17" s="1"/>
  <c r="BH7" i="17"/>
  <c r="BH8" i="17" s="1"/>
  <c r="C25" i="17" l="1"/>
  <c r="BN7" i="17"/>
  <c r="BN8" i="17" s="1"/>
  <c r="C24" i="17"/>
  <c r="BO7" i="17" l="1"/>
  <c r="BO8" i="17" s="1"/>
  <c r="C26" i="17"/>
  <c r="G2" i="17"/>
  <c r="J2" i="17" l="1"/>
</calcChain>
</file>

<file path=xl/sharedStrings.xml><?xml version="1.0" encoding="utf-8"?>
<sst xmlns="http://schemas.openxmlformats.org/spreadsheetml/2006/main" count="289" uniqueCount="248">
  <si>
    <t>LINK CONEXION AEREA SA DE CV</t>
  </si>
  <si>
    <t>TOTAL EMPLEADOS</t>
  </si>
  <si>
    <t>NETO FISCAL</t>
  </si>
  <si>
    <t>NETO COMPLEMENTO</t>
  </si>
  <si>
    <t>TOTAL FACTURA COMPLEMENTO</t>
  </si>
  <si>
    <t>NÓMINA</t>
  </si>
  <si>
    <t>Clave Empleado</t>
  </si>
  <si>
    <t>Nombre</t>
  </si>
  <si>
    <t>FechaAntig</t>
  </si>
  <si>
    <t>Centro de costos</t>
  </si>
  <si>
    <t>Puesto</t>
  </si>
  <si>
    <t>Dias</t>
  </si>
  <si>
    <t>1102-SUELDOS</t>
  </si>
  <si>
    <t>1107-VACACIONES</t>
  </si>
  <si>
    <t>1108-PRIMA VACACIONAL</t>
  </si>
  <si>
    <t>1118-DIA FESTIVO LABORADO</t>
  </si>
  <si>
    <t>1121-PRIMA DOMINICAL</t>
  </si>
  <si>
    <t>1125-COMPENSACION</t>
  </si>
  <si>
    <t>1126-RETROACTIVO</t>
  </si>
  <si>
    <t>1216-DEVOLUCION INFONAVIT</t>
  </si>
  <si>
    <t>3005-SUBSIDIO PARA EL EMPLEO</t>
  </si>
  <si>
    <t>3954-FALTA COMPLEMENTO</t>
  </si>
  <si>
    <t>3955-FALTA CS COMPLEMENTO</t>
  </si>
  <si>
    <t>TOTAL PERCEPCIONES</t>
  </si>
  <si>
    <t>2908-INC POR ENFERMEDAD GENERAL</t>
  </si>
  <si>
    <t>2904-FALTA</t>
  </si>
  <si>
    <t>3001-ISR</t>
  </si>
  <si>
    <t>3006-IMSS</t>
  </si>
  <si>
    <t>3009-INFONAVIT FACTOR FIJO</t>
  </si>
  <si>
    <t>3011-SEGURO DE DAÑOS A LA VIVIENDA</t>
  </si>
  <si>
    <t>3013-ISR RETENIDO EJERCICIO ANT</t>
  </si>
  <si>
    <t>3027-SEGURO DE GTS MEDICOS MAYORES</t>
  </si>
  <si>
    <t>3214-FONACOT</t>
  </si>
  <si>
    <t>3905-FALTA CS</t>
  </si>
  <si>
    <t>3105-DIF. CREDITO INFONAVIT</t>
  </si>
  <si>
    <t>TOTAL DEDUCCIONES</t>
  </si>
  <si>
    <t>NETO</t>
  </si>
  <si>
    <t>3212-INFONAVIT VSM COMPLEMENTO</t>
  </si>
  <si>
    <t>3955-FALTA CS COMPLEMENTO COM</t>
  </si>
  <si>
    <t>6003-PLAN PRIVADO DE PENSION</t>
  </si>
  <si>
    <t>TOTAL</t>
  </si>
  <si>
    <t>10000-TOTAL PERCEPCIONES FISCAL</t>
  </si>
  <si>
    <t>10002-ISN FISCAL</t>
  </si>
  <si>
    <t>10004-CUOTA FIJA</t>
  </si>
  <si>
    <t>10005-EXCEDENTE PATRONAL</t>
  </si>
  <si>
    <t>10007-PD PATRONAL</t>
  </si>
  <si>
    <t>10009-GP SOCIALES</t>
  </si>
  <si>
    <t>10010-GMP PATRONAL</t>
  </si>
  <si>
    <t>10012-RIESGO DE TRABAJO PATRONAL</t>
  </si>
  <si>
    <t>10013-IV PATRONAL</t>
  </si>
  <si>
    <t>10015-RETIRO</t>
  </si>
  <si>
    <t>10016-CV PATRONAL</t>
  </si>
  <si>
    <t>10018-INFONAVIT</t>
  </si>
  <si>
    <t>TOTAL CARGA SOCIAL</t>
  </si>
  <si>
    <t>10100-SUBTOTAL FISCAL</t>
  </si>
  <si>
    <t>10108-TOTAL FISCAL</t>
  </si>
  <si>
    <t>10001-TOTAL PERCEPCIONES COMPLEMENTO</t>
  </si>
  <si>
    <t>10107-COMISION COMPLEMENTO</t>
  </si>
  <si>
    <t>SUBTOTAL</t>
  </si>
  <si>
    <t>10102-IVA</t>
  </si>
  <si>
    <t>TOTAL COMPLEMENTO</t>
  </si>
  <si>
    <t>BANCO</t>
  </si>
  <si>
    <t>CUENTA</t>
  </si>
  <si>
    <t>CLABE</t>
  </si>
  <si>
    <t>JUAREZ MORAN BRENDA SUSANA</t>
  </si>
  <si>
    <t>CERON LOPEZ ASHLEY IVAN</t>
  </si>
  <si>
    <t>Fecha de la solicitud:</t>
  </si>
  <si>
    <t>RAZON SOCIAL DEL CLIENTE</t>
  </si>
  <si>
    <t>LINK CONEXION AEREA S.A. DE C.V.</t>
  </si>
  <si>
    <t>RAZON SOCIAL FACTURA</t>
  </si>
  <si>
    <t>AGENDA EMPRESARIAL</t>
  </si>
  <si>
    <t>Concepto</t>
  </si>
  <si>
    <t>80101500 Servicios de consultoría de negocios y administración corporativa (Servicios administrativos).</t>
  </si>
  <si>
    <t>Total de percepciones Fiscal:</t>
  </si>
  <si>
    <t>Total de percepciones Complemento:</t>
  </si>
  <si>
    <t>Carga Social</t>
  </si>
  <si>
    <t>I.S.N.</t>
  </si>
  <si>
    <t>Comisión   5%</t>
  </si>
  <si>
    <t>Subtotal:</t>
  </si>
  <si>
    <t>IVA</t>
  </si>
  <si>
    <t>Retención de IVA</t>
  </si>
  <si>
    <t>Total Factura</t>
  </si>
  <si>
    <t>Condiciones de Pago</t>
  </si>
  <si>
    <t>Método de pago</t>
  </si>
  <si>
    <t>PPD PAGO EN PARCIALIDADES O DIFERIDO</t>
  </si>
  <si>
    <t>Forma de pago</t>
  </si>
  <si>
    <t>99 POR DEFINIR</t>
  </si>
  <si>
    <t>Uso de CFDi</t>
  </si>
  <si>
    <t>Gastos en general</t>
  </si>
  <si>
    <t>Concepto:</t>
  </si>
  <si>
    <t>NOM_BANCO</t>
  </si>
  <si>
    <t>CUENTA/CLABE</t>
  </si>
  <si>
    <t>CLA_TRAB</t>
  </si>
  <si>
    <t>NOMBRE</t>
  </si>
  <si>
    <t>TOT_NETO</t>
  </si>
  <si>
    <t>clave</t>
  </si>
  <si>
    <t>banco</t>
  </si>
  <si>
    <t>OTROS INTERBANCARIOS</t>
  </si>
  <si>
    <t>Etiquetas de fila</t>
  </si>
  <si>
    <t>Suma de TOT_NETO</t>
  </si>
  <si>
    <t>BBVA</t>
  </si>
  <si>
    <t>Total general</t>
  </si>
  <si>
    <t>Clave de trabajador</t>
  </si>
  <si>
    <t>Nombre Empleado</t>
  </si>
  <si>
    <t>Cuenta Bancaria</t>
  </si>
  <si>
    <t>Clabe Interbancaria</t>
  </si>
  <si>
    <t>LOPEZ LEON OMAR</t>
  </si>
  <si>
    <t>0601631216</t>
  </si>
  <si>
    <t>072180006016312168</t>
  </si>
  <si>
    <t>BANORTE</t>
  </si>
  <si>
    <t>CHAVEZ SANCHEZ ALBERTO</t>
  </si>
  <si>
    <t>2896306276</t>
  </si>
  <si>
    <t>012680028963062766</t>
  </si>
  <si>
    <t>BBVA BANCOMER</t>
  </si>
  <si>
    <t>LOPEZ RUEDA LUCIA DEL SOL</t>
  </si>
  <si>
    <t>1167472676</t>
  </si>
  <si>
    <t>012680011674726764</t>
  </si>
  <si>
    <t>LUNA PIMENTEL CAMILO JOSE</t>
  </si>
  <si>
    <t>2896306624</t>
  </si>
  <si>
    <t>012680028963066241</t>
  </si>
  <si>
    <t>LANDA REYES VICTOR MANUEL</t>
  </si>
  <si>
    <t>0469490442</t>
  </si>
  <si>
    <t>012680004694904421</t>
  </si>
  <si>
    <t>GARCIA COLIN ANGEL</t>
  </si>
  <si>
    <t>887944</t>
  </si>
  <si>
    <t>002420902708879442</t>
  </si>
  <si>
    <t>BANAMEX</t>
  </si>
  <si>
    <t>MEJIA CARPIO CHRYSTIAN VOLTAIRE</t>
  </si>
  <si>
    <t>70118365389</t>
  </si>
  <si>
    <t>002180701183653892</t>
  </si>
  <si>
    <t>CRUZ MENDOZA MARIO RAFAEL</t>
  </si>
  <si>
    <t>2790019909</t>
  </si>
  <si>
    <t>012700027900199094</t>
  </si>
  <si>
    <t>ZAVALA CARRASCO JULIAN ALFREDO</t>
  </si>
  <si>
    <t>14503834190</t>
  </si>
  <si>
    <t>044580145038341907</t>
  </si>
  <si>
    <t>SCOTIABANK</t>
  </si>
  <si>
    <t>AGUIRRE HERNANDEZ VANESA</t>
  </si>
  <si>
    <t>2897872720</t>
  </si>
  <si>
    <t>012680028978727203</t>
  </si>
  <si>
    <t>JIMENEZ MIRAFUENTES ERICK</t>
  </si>
  <si>
    <t>1509143836</t>
  </si>
  <si>
    <t>012680015091438369</t>
  </si>
  <si>
    <t>BONILLA HERRERA ALEJANDRO</t>
  </si>
  <si>
    <t>1174635701</t>
  </si>
  <si>
    <t>012680011746357016</t>
  </si>
  <si>
    <t>ACOSTA BAUTISTA LUIS MIGUEL</t>
  </si>
  <si>
    <t>0469509798</t>
  </si>
  <si>
    <t>012680004695097984</t>
  </si>
  <si>
    <t>BUENDIA MORALES FRANCISCO TRINIDAD</t>
  </si>
  <si>
    <t>60573714936</t>
  </si>
  <si>
    <t>014020605737149362</t>
  </si>
  <si>
    <t>SANTANDER</t>
  </si>
  <si>
    <t>VAZQUEZ BRAVO IGNACIO</t>
  </si>
  <si>
    <t>2702752190</t>
  </si>
  <si>
    <t>012680027027521908</t>
  </si>
  <si>
    <t>SANCHEZ CRISTOBAL SERGIO ALBERTO</t>
  </si>
  <si>
    <t>0468726736</t>
  </si>
  <si>
    <t>012680004687267366</t>
  </si>
  <si>
    <t>MEZA DELGADO JESSICA LIZBETH</t>
  </si>
  <si>
    <t>0</t>
  </si>
  <si>
    <t>002320701667273066</t>
  </si>
  <si>
    <t>GONZALEZ VALDEZ EFREN</t>
  </si>
  <si>
    <t>2919103694</t>
  </si>
  <si>
    <t>012180029191036940</t>
  </si>
  <si>
    <t>DURAN ARCE JOSE ANTONIO</t>
  </si>
  <si>
    <t>2969416951</t>
  </si>
  <si>
    <t>012680029694169513</t>
  </si>
  <si>
    <t>CORTES MACA JOAQUIN BALTAZAR</t>
  </si>
  <si>
    <t>1516761259</t>
  </si>
  <si>
    <t>012680015167612598</t>
  </si>
  <si>
    <t>BENITEZ RIVERA CARLOS</t>
  </si>
  <si>
    <t>0577151873</t>
  </si>
  <si>
    <t>072180005771518732</t>
  </si>
  <si>
    <t>ORTIZ LOZANO ANDRES EMMANUEL</t>
  </si>
  <si>
    <t>70037195098</t>
  </si>
  <si>
    <t>002305700371950989</t>
  </si>
  <si>
    <t>SANCHEZ ZEFERINO JESUS ALBERTO</t>
  </si>
  <si>
    <t>0468622280</t>
  </si>
  <si>
    <t>012680004686222807</t>
  </si>
  <si>
    <t>ROMERO GARCIA ALAN CARLOS</t>
  </si>
  <si>
    <t>1535621723</t>
  </si>
  <si>
    <t>012680015356217238</t>
  </si>
  <si>
    <t>DE LA ROSA LEYVA JOSE PABLO</t>
  </si>
  <si>
    <t>1569976809</t>
  </si>
  <si>
    <t>012180015699768096</t>
  </si>
  <si>
    <t>LOZANO OSORIO FERNANDO KENETH</t>
  </si>
  <si>
    <t>97235316693</t>
  </si>
  <si>
    <t>002680904190954933</t>
  </si>
  <si>
    <t>VELEZ MELGAREJO RAUL</t>
  </si>
  <si>
    <t>56713413443</t>
  </si>
  <si>
    <t>014438567134134435</t>
  </si>
  <si>
    <t>CASTILLO QUINTOS CESAR</t>
  </si>
  <si>
    <t>56714128781</t>
  </si>
  <si>
    <t>014180567141287814</t>
  </si>
  <si>
    <t>ZETINA HUERTA DIEGO IVAN</t>
  </si>
  <si>
    <t>1122318091</t>
  </si>
  <si>
    <t>012180011223180918</t>
  </si>
  <si>
    <t>6412884326</t>
  </si>
  <si>
    <t>021150064128843263</t>
  </si>
  <si>
    <t>HSBC</t>
  </si>
  <si>
    <t>SANTOLLO GARCIA BRENDA NAYELI</t>
  </si>
  <si>
    <t>1215318254</t>
  </si>
  <si>
    <t>012180012153182548</t>
  </si>
  <si>
    <t>DIAZ FERNANDEZ ALEJANDRA</t>
  </si>
  <si>
    <t>9970923</t>
  </si>
  <si>
    <t>002905902899709234</t>
  </si>
  <si>
    <t>LEON CUBILLAS MARIA ISABEL</t>
  </si>
  <si>
    <t>60615847284</t>
  </si>
  <si>
    <t>014905606158472842</t>
  </si>
  <si>
    <t>VALENCIA AGUILAR VALERIA ALEJANDRA</t>
  </si>
  <si>
    <t>56777594563</t>
  </si>
  <si>
    <t>014905567775945639</t>
  </si>
  <si>
    <t>PIO SANTANA DAVID</t>
  </si>
  <si>
    <t>1523747070</t>
  </si>
  <si>
    <t>012691015237470701</t>
  </si>
  <si>
    <t>SANDRIA ESCOBEDO FERNANDO</t>
  </si>
  <si>
    <t>6525992678</t>
  </si>
  <si>
    <t>021849065259926783</t>
  </si>
  <si>
    <t>ABAD CHAVEZ URY YAEL</t>
  </si>
  <si>
    <t>6521073192</t>
  </si>
  <si>
    <t>021680065210731927</t>
  </si>
  <si>
    <t>ZARAGOZA VAZQUEZ ROBERTO DE JESUS</t>
  </si>
  <si>
    <t>56743041028</t>
  </si>
  <si>
    <t>014760567430410288</t>
  </si>
  <si>
    <t>HEREDIA MIRANDA ALAN MICHAEL</t>
  </si>
  <si>
    <t>56805810244</t>
  </si>
  <si>
    <t>014375568058102443</t>
  </si>
  <si>
    <t>1164094395</t>
  </si>
  <si>
    <t>072180011640943956</t>
  </si>
  <si>
    <t>SANCHEZ ESCOBAR ROBERTO</t>
  </si>
  <si>
    <t>1584888526</t>
  </si>
  <si>
    <t>012180015848885267</t>
  </si>
  <si>
    <t>1110-TIEMPO EXTRA DOBLE</t>
  </si>
  <si>
    <t>1113-TIEMPO EXTRA TRIPLE</t>
  </si>
  <si>
    <t>3007-PENSION ALIMENTICIA</t>
  </si>
  <si>
    <t>3039-DEDUCCION GENERAL</t>
  </si>
  <si>
    <t>PRESTAMO INUH</t>
  </si>
  <si>
    <t>2902-PERMISO SIN GOCE DE SUELDO</t>
  </si>
  <si>
    <t>1119-DESCANSO LABORADO</t>
  </si>
  <si>
    <t>2911-INC POR RIESGO DE TRABAJO</t>
  </si>
  <si>
    <t>QUINCENA 21 2025</t>
  </si>
  <si>
    <t>DEL 01/11/2025 AL 15/11/2025</t>
  </si>
  <si>
    <t>HMO</t>
  </si>
  <si>
    <t>XXXXXXXX</t>
  </si>
  <si>
    <t>XXXX XXXXX XXXXX</t>
  </si>
  <si>
    <t>_012180015000000000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</si>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</sst>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FUTURA"/>
    </font>
    <font>
      <b/>
      <sz val="10"/>
      <color theme="1"/>
      <name val="FUTURA"/>
    </font>
    <font>
      <sz val="11"/>
      <color rgb="FF000000"/>
      <name val="Calibri"/>
      <family val="2"/>
    </font>
    <font>
      <b/>
      <sz val="14"/>
      <color theme="1"/>
      <name val="FUTURA"/>
    </font>
    <font>
      <sz val="11"/>
      <color theme="1"/>
      <name val="FUTURA"/>
    </font>
    <font>
      <b/>
      <sz val="11"/>
      <color theme="1"/>
      <name val="FUTURA"/>
    </font>
    <font>
      <b/>
      <sz val="10"/>
      <color theme="0"/>
      <name val="FUTURA"/>
    </font>
    <font>
      <sz val="9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theme="0"/>
      <name val="Arial Nova Cond"/>
      <family val="2"/>
    </font>
    <font>
      <b/>
      <sz val="11"/>
      <color theme="4" tint="-0.249977111117893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8" fillId="0" borderId="0"/>
    <xf numFmtId="0" fontId="22" fillId="0" borderId="0"/>
    <xf numFmtId="0" fontId="18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44" fontId="25" fillId="33" borderId="10" xfId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7" fillId="37" borderId="0" xfId="0" applyFont="1" applyFill="1" applyAlignment="1" applyProtection="1">
      <alignment horizontal="center" vertical="center" wrapText="1"/>
      <protection locked="0"/>
    </xf>
    <xf numFmtId="44" fontId="27" fillId="37" borderId="0" xfId="1" applyFont="1" applyFill="1" applyAlignment="1" applyProtection="1">
      <alignment horizontal="center" vertical="center" wrapText="1"/>
      <protection locked="0"/>
    </xf>
    <xf numFmtId="44" fontId="20" fillId="34" borderId="18" xfId="0" applyNumberFormat="1" applyFont="1" applyFill="1" applyBorder="1" applyAlignment="1" applyProtection="1">
      <alignment horizontal="center" vertical="center"/>
      <protection locked="0"/>
    </xf>
    <xf numFmtId="0" fontId="26" fillId="35" borderId="18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2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5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1" fillId="0" borderId="18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Fill="1" applyProtection="1">
      <protection locked="0"/>
    </xf>
    <xf numFmtId="44" fontId="1" fillId="0" borderId="0" xfId="1" applyFill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44" fontId="16" fillId="0" borderId="0" xfId="1" applyFont="1" applyFill="1" applyProtection="1">
      <protection locked="0"/>
    </xf>
    <xf numFmtId="0" fontId="25" fillId="0" borderId="0" xfId="0" applyFont="1" applyProtection="1">
      <protection locked="0"/>
    </xf>
    <xf numFmtId="14" fontId="27" fillId="37" borderId="0" xfId="0" applyNumberFormat="1" applyFont="1" applyFill="1" applyAlignment="1" applyProtection="1">
      <alignment horizontal="center" vertical="center" wrapText="1"/>
      <protection locked="0"/>
    </xf>
    <xf numFmtId="14" fontId="0" fillId="0" borderId="17" xfId="0" applyNumberFormat="1" applyBorder="1"/>
    <xf numFmtId="0" fontId="0" fillId="0" borderId="15" xfId="0" applyBorder="1"/>
    <xf numFmtId="44" fontId="28" fillId="0" borderId="13" xfId="48" applyFont="1" applyFill="1" applyBorder="1" applyAlignment="1">
      <alignment horizontal="right" vertical="center"/>
    </xf>
    <xf numFmtId="44" fontId="0" fillId="0" borderId="13" xfId="48" applyFont="1" applyFill="1" applyBorder="1"/>
    <xf numFmtId="44" fontId="22" fillId="0" borderId="13" xfId="48" applyFont="1" applyFill="1" applyBorder="1" applyAlignment="1">
      <alignment horizontal="right" vertical="center"/>
    </xf>
    <xf numFmtId="44" fontId="0" fillId="0" borderId="13" xfId="0" applyNumberFormat="1" applyBorder="1"/>
    <xf numFmtId="44" fontId="24" fillId="0" borderId="0" xfId="0" applyNumberFormat="1" applyFont="1" applyProtection="1">
      <protection locked="0"/>
    </xf>
    <xf numFmtId="44" fontId="16" fillId="34" borderId="0" xfId="1" applyFont="1" applyFill="1" applyProtection="1">
      <protection locked="0"/>
    </xf>
    <xf numFmtId="44" fontId="17" fillId="37" borderId="0" xfId="1" applyFont="1" applyFill="1" applyAlignment="1" applyProtection="1">
      <alignment horizontal="center" vertical="center" wrapText="1"/>
      <protection locked="0"/>
    </xf>
    <xf numFmtId="0" fontId="0" fillId="38" borderId="13" xfId="0" applyFill="1" applyBorder="1"/>
    <xf numFmtId="49" fontId="0" fillId="0" borderId="0" xfId="0" applyNumberFormat="1"/>
    <xf numFmtId="44" fontId="0" fillId="0" borderId="0" xfId="0" applyNumberFormat="1"/>
    <xf numFmtId="43" fontId="24" fillId="0" borderId="0" xfId="50" applyFont="1" applyFill="1" applyProtection="1">
      <protection locked="0"/>
    </xf>
    <xf numFmtId="44" fontId="20" fillId="0" borderId="0" xfId="0" applyNumberFormat="1" applyFont="1" applyProtection="1">
      <protection locked="0"/>
    </xf>
    <xf numFmtId="43" fontId="0" fillId="0" borderId="0" xfId="50" applyFont="1"/>
    <xf numFmtId="0" fontId="0" fillId="0" borderId="0" xfId="0" quotePrefix="1"/>
    <xf numFmtId="15" fontId="20" fillId="0" borderId="0" xfId="0" applyNumberFormat="1" applyFont="1" applyAlignment="1" applyProtection="1">
      <alignment vertical="top"/>
      <protection locked="0"/>
    </xf>
    <xf numFmtId="43" fontId="20" fillId="0" borderId="0" xfId="50" applyFont="1" applyFill="1" applyAlignment="1" applyProtection="1">
      <alignment vertical="top"/>
      <protection locked="0"/>
    </xf>
    <xf numFmtId="44" fontId="20" fillId="0" borderId="0" xfId="0" applyNumberFormat="1" applyFont="1" applyAlignment="1" applyProtection="1">
      <alignment vertical="top"/>
      <protection locked="0"/>
    </xf>
    <xf numFmtId="43" fontId="20" fillId="0" borderId="0" xfId="50" applyFont="1" applyFill="1" applyAlignment="1" applyProtection="1">
      <alignment horizontal="center" vertical="top"/>
      <protection locked="0"/>
    </xf>
    <xf numFmtId="43" fontId="20" fillId="0" borderId="0" xfId="0" applyNumberFormat="1" applyFont="1" applyAlignment="1" applyProtection="1">
      <alignment vertical="top"/>
      <protection locked="0"/>
    </xf>
    <xf numFmtId="44" fontId="20" fillId="0" borderId="0" xfId="0" applyNumberFormat="1" applyFont="1" applyAlignment="1">
      <alignment vertical="top"/>
    </xf>
    <xf numFmtId="43" fontId="20" fillId="0" borderId="0" xfId="50" applyFont="1" applyAlignment="1" applyProtection="1">
      <alignment vertical="top"/>
      <protection locked="0"/>
    </xf>
    <xf numFmtId="43" fontId="20" fillId="0" borderId="0" xfId="50" applyFont="1" applyAlignment="1">
      <alignment vertical="top"/>
    </xf>
    <xf numFmtId="0" fontId="33" fillId="0" borderId="19" xfId="0" applyFont="1" applyBorder="1" applyAlignment="1">
      <alignment horizontal="center" vertical="center"/>
    </xf>
    <xf numFmtId="0" fontId="29" fillId="0" borderId="12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16" fillId="0" borderId="0" xfId="0" applyFont="1"/>
    <xf numFmtId="14" fontId="0" fillId="0" borderId="0" xfId="0" applyNumberFormat="1"/>
    <xf numFmtId="0" fontId="26" fillId="35" borderId="0" xfId="0" applyFont="1" applyFill="1" applyAlignment="1" applyProtection="1">
      <alignment horizontal="center" vertical="center" wrapText="1"/>
      <protection locked="0"/>
    </xf>
    <xf numFmtId="44" fontId="20" fillId="34" borderId="0" xfId="0" applyNumberFormat="1" applyFont="1" applyFill="1" applyAlignment="1" applyProtection="1">
      <alignment horizontal="center" vertical="center"/>
      <protection locked="0"/>
    </xf>
    <xf numFmtId="1" fontId="16" fillId="34" borderId="0" xfId="1" applyNumberFormat="1" applyFont="1" applyFill="1" applyProtection="1">
      <protection locked="0"/>
    </xf>
    <xf numFmtId="0" fontId="30" fillId="0" borderId="14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2" fillId="36" borderId="11" xfId="39" applyFont="1" applyFill="1" applyBorder="1" applyAlignment="1" applyProtection="1">
      <alignment horizontal="center" vertical="center" wrapText="1"/>
      <protection hidden="1"/>
    </xf>
    <xf numFmtId="0" fontId="32" fillId="36" borderId="0" xfId="39" applyFont="1" applyFill="1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29" fillId="0" borderId="22" xfId="0" applyFont="1" applyBorder="1" applyAlignment="1">
      <alignment horizontal="left"/>
    </xf>
    <xf numFmtId="0" fontId="29" fillId="0" borderId="23" xfId="0" applyFont="1" applyBorder="1" applyAlignment="1">
      <alignment horizontal="left"/>
    </xf>
  </cellXfs>
  <cellStyles count="5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50" builtinId="3"/>
    <cellStyle name="Moneda" xfId="1" builtinId="4"/>
    <cellStyle name="Moneda 2" xfId="48" xr:uid="{968B6E7C-4867-46B4-9FED-D49BBEAEE3B2}"/>
    <cellStyle name="Moneda 2 2" xfId="44" xr:uid="{17BCB78E-1AF9-4F0B-B32C-FB48FB5BB3BE}"/>
    <cellStyle name="Moneda 2 2 2" xfId="49" xr:uid="{6970554E-9C82-41CC-8585-E96ED83C8D11}"/>
    <cellStyle name="Neutral" xfId="9" builtinId="28" customBuiltin="1"/>
    <cellStyle name="Normal" xfId="0" builtinId="0"/>
    <cellStyle name="Normal 2" xfId="43" xr:uid="{A66D346B-7298-4906-8B5D-F209E144DBF4}"/>
    <cellStyle name="Normal 3" xfId="45" xr:uid="{6E7671F9-B30D-4B99-B4AA-D14D7509711E}"/>
    <cellStyle name="Normal 4" xfId="46" xr:uid="{9B6C61BA-3850-45AE-B06D-38BD3D2202F3}"/>
    <cellStyle name="Normal 5" xfId="47" xr:uid="{4D1212E4-C7D6-4014-869D-DC2898E7F433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66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5985.45470451389" createdVersion="8" refreshedVersion="8" minRefreshableVersion="3" recordCount="4" xr:uid="{5BE5F99A-B7E9-4BC2-A539-78E11645A128}">
  <cacheSource type="worksheet">
    <worksheetSource ref="A1:G5" sheet="NETO FIS"/>
  </cacheSource>
  <cacheFields count="7">
    <cacheField name="NOM_BANCO" numFmtId="0">
      <sharedItems containsBlank="1"/>
    </cacheField>
    <cacheField name="CUENTA/CLABE" numFmtId="0">
      <sharedItems containsBlank="1"/>
    </cacheField>
    <cacheField name="CLA_TRAB" numFmtId="0">
      <sharedItems containsString="0" containsBlank="1" containsNumber="1" containsInteger="1" minValue="1" maxValue="1"/>
    </cacheField>
    <cacheField name="NOMBRE" numFmtId="0">
      <sharedItems containsBlank="1"/>
    </cacheField>
    <cacheField name="TOT_NETO" numFmtId="0">
      <sharedItems containsString="0" containsBlank="1" containsNumber="1" minValue="4034.25" maxValue="4034.25"/>
    </cacheField>
    <cacheField name="clave" numFmtId="0">
      <sharedItems containsString="0" containsBlank="1" containsNumber="1" containsInteger="1" minValue="12" maxValue="12"/>
    </cacheField>
    <cacheField name="banco" numFmtId="0">
      <sharedItems containsBlank="1" count="3">
        <s v="BBVA"/>
        <m/>
        <s v="INTE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OTROS INTERBANCARIOS"/>
    <s v="_012180015000000000"/>
    <n v="1"/>
    <s v="XXXX XXXXX XXXXX"/>
    <n v="4034.25"/>
    <n v="12"/>
    <x v="0"/>
  </r>
  <r>
    <m/>
    <m/>
    <m/>
    <m/>
    <m/>
    <m/>
    <x v="1"/>
  </r>
  <r>
    <m/>
    <m/>
    <m/>
    <m/>
    <m/>
    <m/>
    <x v="1"/>
  </r>
  <r>
    <m/>
    <m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33EC97-529E-4C05-BF70-EF76F31C5625}" name="TablaDinámica2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I2:J5" firstHeaderRow="1" firstDataRow="1" firstDataCol="1"/>
  <pivotFields count="7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0"/>
        <item m="1" x="2"/>
        <item x="1"/>
        <item t="default"/>
      </items>
    </pivotField>
  </pivotFields>
  <rowFields count="1">
    <field x="6"/>
  </rowFields>
  <rowItems count="3">
    <i>
      <x/>
    </i>
    <i>
      <x v="2"/>
    </i>
    <i t="grand">
      <x/>
    </i>
  </rowItems>
  <colItems count="1">
    <i/>
  </colItems>
  <dataFields count="1">
    <dataField name="Suma de TOT_NET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92AD-7063-421E-A209-13838BB640AF}">
  <sheetPr>
    <pageSetUpPr fitToPage="1"/>
  </sheetPr>
  <dimension ref="A1:BW46"/>
  <sheetViews>
    <sheetView showGridLines="0" tabSelected="1" zoomScale="90" zoomScaleNormal="90" zoomScaleSheetLayoutView="80" zoomScalePageLayoutView="25" workbookViewId="0">
      <pane xSplit="3" ySplit="6" topLeftCell="BG7" activePane="bottomRight" state="frozen"/>
      <selection pane="topRight" activeCell="D25" sqref="D25"/>
      <selection pane="bottomLeft" activeCell="D25" sqref="D25"/>
      <selection pane="bottomRight" activeCell="BG7" sqref="BG7:BH7"/>
    </sheetView>
  </sheetViews>
  <sheetFormatPr baseColWidth="10" defaultColWidth="11.44140625" defaultRowHeight="13.2" outlineLevelCol="1"/>
  <cols>
    <col min="1" max="1" width="6.5546875" style="7" customWidth="1"/>
    <col min="2" max="2" width="14.44140625" style="13" customWidth="1"/>
    <col min="3" max="3" width="34.109375" style="7" customWidth="1"/>
    <col min="4" max="4" width="14" style="7" customWidth="1" outlineLevel="1"/>
    <col min="5" max="5" width="13.44140625" style="7" customWidth="1" outlineLevel="1"/>
    <col min="6" max="6" width="13.88671875" style="7" customWidth="1" outlineLevel="1"/>
    <col min="7" max="7" width="13.88671875" style="7" customWidth="1"/>
    <col min="8" max="9" width="14.33203125" style="7" customWidth="1"/>
    <col min="10" max="15" width="16.6640625" style="7" customWidth="1"/>
    <col min="16" max="21" width="14.5546875" style="7" customWidth="1"/>
    <col min="22" max="24" width="14.109375" style="7" customWidth="1"/>
    <col min="25" max="30" width="12.44140625" style="7" customWidth="1"/>
    <col min="31" max="32" width="14" style="7" customWidth="1"/>
    <col min="33" max="34" width="14.109375" style="7" customWidth="1"/>
    <col min="35" max="35" width="12.44140625" style="7" customWidth="1"/>
    <col min="36" max="36" width="14.33203125" style="7" customWidth="1"/>
    <col min="37" max="38" width="12.44140625" style="7" customWidth="1"/>
    <col min="39" max="39" width="13.44140625" style="7" bestFit="1" customWidth="1"/>
    <col min="40" max="41" width="12.44140625" style="7" customWidth="1"/>
    <col min="42" max="42" width="15.44140625" style="7" bestFit="1" customWidth="1"/>
    <col min="43" max="43" width="14.109375" style="7" customWidth="1"/>
    <col min="44" max="44" width="13.44140625" style="7" bestFit="1" customWidth="1"/>
    <col min="45" max="45" width="12.44140625" style="7" customWidth="1"/>
    <col min="46" max="46" width="16.33203125" style="7" bestFit="1" customWidth="1"/>
    <col min="47" max="47" width="13.33203125" style="7" bestFit="1" customWidth="1"/>
    <col min="48" max="48" width="14.5546875" style="7" customWidth="1" outlineLevel="1"/>
    <col min="49" max="49" width="12.44140625" style="7" customWidth="1" outlineLevel="1"/>
    <col min="50" max="50" width="15.88671875" style="7" customWidth="1" outlineLevel="1"/>
    <col min="51" max="57" width="14.5546875" style="7" customWidth="1" outlineLevel="1"/>
    <col min="58" max="58" width="12.6640625" style="7" customWidth="1"/>
    <col min="59" max="60" width="14.109375" style="7" customWidth="1"/>
    <col min="61" max="63" width="12.5546875" style="7" customWidth="1"/>
    <col min="64" max="64" width="12.88671875" style="7" customWidth="1"/>
    <col min="65" max="65" width="15.109375" style="7" customWidth="1"/>
    <col min="66" max="66" width="14" style="7" bestFit="1" customWidth="1"/>
    <col min="67" max="67" width="16.88671875" style="7" customWidth="1"/>
    <col min="68" max="68" width="11.44140625" style="7"/>
    <col min="69" max="69" width="22.6640625" style="7" bestFit="1" customWidth="1"/>
    <col min="70" max="70" width="11.44140625" style="7"/>
    <col min="71" max="71" width="22.6640625" style="7" bestFit="1" customWidth="1"/>
    <col min="72" max="72" width="11.44140625" style="7"/>
    <col min="73" max="73" width="15.88671875" style="7" bestFit="1" customWidth="1"/>
    <col min="74" max="74" width="11.44140625" style="7"/>
    <col min="75" max="75" width="15.88671875" style="7" bestFit="1" customWidth="1"/>
    <col min="76" max="16384" width="11.44140625" style="7"/>
  </cols>
  <sheetData>
    <row r="1" spans="1:75" ht="24.75" customHeight="1" thickBot="1">
      <c r="B1" s="8" t="s">
        <v>0</v>
      </c>
      <c r="G1" s="6" t="s">
        <v>1</v>
      </c>
      <c r="H1" s="6" t="s">
        <v>2</v>
      </c>
      <c r="I1" s="6" t="s">
        <v>3</v>
      </c>
      <c r="J1" s="6" t="s">
        <v>4</v>
      </c>
      <c r="K1" s="58"/>
      <c r="L1" s="58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75" ht="22.5" customHeight="1" thickBot="1">
      <c r="B2" s="9" t="s">
        <v>241</v>
      </c>
      <c r="G2" s="12">
        <f>COUNT(B:B)</f>
        <v>1</v>
      </c>
      <c r="H2" s="5">
        <f>+AM8</f>
        <v>4034.25</v>
      </c>
      <c r="I2" s="5">
        <f>+AQ8</f>
        <v>0</v>
      </c>
      <c r="J2" s="5">
        <f>+BO8</f>
        <v>0</v>
      </c>
      <c r="K2" s="59"/>
      <c r="L2" s="59"/>
      <c r="V2" s="49"/>
      <c r="W2" s="49"/>
      <c r="X2" s="49"/>
      <c r="AQ2" s="45"/>
    </row>
    <row r="3" spans="1:75" ht="15" customHeight="1">
      <c r="B3" s="43" t="s">
        <v>242</v>
      </c>
      <c r="F3" s="13"/>
      <c r="G3" s="13"/>
      <c r="H3" s="46"/>
      <c r="I3" s="46"/>
      <c r="J3" s="44"/>
      <c r="K3" s="44"/>
      <c r="L3" s="44"/>
      <c r="M3" s="45"/>
      <c r="N3" s="45"/>
      <c r="V3" s="49"/>
      <c r="W3" s="49"/>
      <c r="X3" s="49"/>
      <c r="AB3" s="45"/>
    </row>
    <row r="4" spans="1:75" ht="13.8">
      <c r="B4" s="10" t="s">
        <v>5</v>
      </c>
      <c r="M4" s="47"/>
      <c r="N4" s="47"/>
      <c r="O4" s="10"/>
      <c r="V4" s="49"/>
      <c r="W4" s="49"/>
      <c r="X4" s="49"/>
      <c r="AQ4" s="49"/>
      <c r="BK4" s="7">
        <v>4788</v>
      </c>
    </row>
    <row r="5" spans="1:75" s="11" customFormat="1">
      <c r="H5" s="48"/>
      <c r="I5" s="48"/>
      <c r="J5" s="48"/>
      <c r="K5" s="48"/>
      <c r="L5" s="48"/>
      <c r="V5" s="50"/>
      <c r="W5" s="50"/>
      <c r="X5" s="50"/>
      <c r="AA5" s="48"/>
    </row>
    <row r="6" spans="1:75" s="2" customFormat="1" ht="45.6" customHeight="1">
      <c r="B6" s="1" t="s">
        <v>6</v>
      </c>
      <c r="C6" s="3" t="s">
        <v>7</v>
      </c>
      <c r="D6" s="26" t="s">
        <v>8</v>
      </c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233</v>
      </c>
      <c r="L6" s="4" t="s">
        <v>234</v>
      </c>
      <c r="M6" s="4" t="s">
        <v>15</v>
      </c>
      <c r="N6" s="4" t="s">
        <v>239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  <c r="T6" s="4" t="s">
        <v>21</v>
      </c>
      <c r="U6" s="4" t="s">
        <v>22</v>
      </c>
      <c r="V6" s="4" t="s">
        <v>23</v>
      </c>
      <c r="W6" s="4" t="s">
        <v>238</v>
      </c>
      <c r="X6" s="4" t="s">
        <v>25</v>
      </c>
      <c r="Y6" s="4" t="s">
        <v>24</v>
      </c>
      <c r="Z6" s="4" t="s">
        <v>240</v>
      </c>
      <c r="AA6" s="4" t="s">
        <v>26</v>
      </c>
      <c r="AB6" s="4" t="s">
        <v>27</v>
      </c>
      <c r="AC6" s="4" t="s">
        <v>235</v>
      </c>
      <c r="AD6" s="4" t="s">
        <v>28</v>
      </c>
      <c r="AE6" s="4" t="s">
        <v>29</v>
      </c>
      <c r="AF6" s="4" t="s">
        <v>30</v>
      </c>
      <c r="AG6" s="4" t="s">
        <v>31</v>
      </c>
      <c r="AH6" s="4" t="s">
        <v>236</v>
      </c>
      <c r="AI6" s="4" t="s">
        <v>32</v>
      </c>
      <c r="AJ6" s="4" t="s">
        <v>33</v>
      </c>
      <c r="AK6" s="4" t="s">
        <v>34</v>
      </c>
      <c r="AL6" s="4" t="s">
        <v>35</v>
      </c>
      <c r="AM6" s="4" t="s">
        <v>36</v>
      </c>
      <c r="AN6" s="4" t="s">
        <v>37</v>
      </c>
      <c r="AO6" s="4" t="s">
        <v>38</v>
      </c>
      <c r="AP6" s="4" t="s">
        <v>39</v>
      </c>
      <c r="AQ6" s="4" t="s">
        <v>39</v>
      </c>
      <c r="AR6" s="4" t="s">
        <v>40</v>
      </c>
      <c r="AS6" s="10"/>
      <c r="AT6" s="4" t="s">
        <v>41</v>
      </c>
      <c r="AU6" s="4" t="s">
        <v>42</v>
      </c>
      <c r="AV6" s="4" t="s">
        <v>43</v>
      </c>
      <c r="AW6" s="4" t="s">
        <v>44</v>
      </c>
      <c r="AX6" s="4" t="s">
        <v>45</v>
      </c>
      <c r="AY6" s="4" t="s">
        <v>46</v>
      </c>
      <c r="AZ6" s="4" t="s">
        <v>47</v>
      </c>
      <c r="BA6" s="4" t="s">
        <v>48</v>
      </c>
      <c r="BB6" s="4" t="s">
        <v>49</v>
      </c>
      <c r="BC6" s="4" t="s">
        <v>50</v>
      </c>
      <c r="BD6" s="4" t="s">
        <v>51</v>
      </c>
      <c r="BE6" s="4" t="s">
        <v>52</v>
      </c>
      <c r="BF6" s="4" t="s">
        <v>53</v>
      </c>
      <c r="BG6" s="4" t="s">
        <v>54</v>
      </c>
      <c r="BH6" s="4" t="s">
        <v>55</v>
      </c>
      <c r="BJ6" s="4" t="s">
        <v>237</v>
      </c>
      <c r="BK6" s="4" t="s">
        <v>56</v>
      </c>
      <c r="BL6" s="4" t="s">
        <v>57</v>
      </c>
      <c r="BM6" s="4" t="s">
        <v>58</v>
      </c>
      <c r="BN6" s="4" t="s">
        <v>59</v>
      </c>
      <c r="BO6" s="4" t="s">
        <v>60</v>
      </c>
      <c r="BQ6" s="4" t="s">
        <v>61</v>
      </c>
      <c r="BR6" s="4" t="s">
        <v>62</v>
      </c>
      <c r="BS6" s="4" t="s">
        <v>63</v>
      </c>
    </row>
    <row r="7" spans="1:75" s="20" customFormat="1" ht="14.4">
      <c r="B7">
        <v>0</v>
      </c>
      <c r="C7" t="s">
        <v>245</v>
      </c>
      <c r="D7" s="57">
        <v>45658</v>
      </c>
      <c r="E7" t="s">
        <v>243</v>
      </c>
      <c r="F7" t="s">
        <v>244</v>
      </c>
      <c r="G7">
        <v>15</v>
      </c>
      <c r="H7">
        <v>4200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4200</v>
      </c>
      <c r="W7">
        <v>0</v>
      </c>
      <c r="X7">
        <v>0</v>
      </c>
      <c r="Y7">
        <v>0</v>
      </c>
      <c r="Z7">
        <v>0</v>
      </c>
      <c r="AA7">
        <v>60.91</v>
      </c>
      <c r="AB7">
        <v>104.84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165.75</v>
      </c>
      <c r="AM7">
        <v>4034.25</v>
      </c>
      <c r="AN7">
        <v>0</v>
      </c>
      <c r="AO7">
        <v>0</v>
      </c>
      <c r="AP7">
        <v>0</v>
      </c>
      <c r="AQ7">
        <v>0</v>
      </c>
      <c r="AR7" s="19">
        <f>AM7+AQ7</f>
        <v>4034.25</v>
      </c>
      <c r="AS7" s="18"/>
      <c r="AT7" s="19">
        <v>4200</v>
      </c>
      <c r="AU7" s="19">
        <v>126</v>
      </c>
      <c r="AV7" s="19">
        <v>346.21</v>
      </c>
      <c r="AW7" s="19">
        <v>0</v>
      </c>
      <c r="AX7" s="19">
        <v>30.9</v>
      </c>
      <c r="AY7" s="19">
        <v>46.35</v>
      </c>
      <c r="AZ7" s="19">
        <v>44.14</v>
      </c>
      <c r="BA7" s="19">
        <v>28.94</v>
      </c>
      <c r="BB7" s="19">
        <v>77.25</v>
      </c>
      <c r="BC7" s="19">
        <v>88.28</v>
      </c>
      <c r="BD7" s="19">
        <v>170.79</v>
      </c>
      <c r="BE7" s="19">
        <v>220.71</v>
      </c>
      <c r="BF7" s="19">
        <f>+SUM(AV7:BE7)</f>
        <v>1053.57</v>
      </c>
      <c r="BG7" s="19">
        <f>+AT7+BF7+AU7</f>
        <v>5379.57</v>
      </c>
      <c r="BH7" s="19">
        <f>+BG7</f>
        <v>5379.57</v>
      </c>
      <c r="BI7" s="33"/>
      <c r="BJ7" s="33"/>
      <c r="BK7" s="19">
        <f t="shared" ref="BK7" si="0">+AQ7</f>
        <v>0</v>
      </c>
      <c r="BL7" s="19">
        <f>+BK7*5%</f>
        <v>0</v>
      </c>
      <c r="BM7" s="19">
        <f>+BK7+BL7</f>
        <v>0</v>
      </c>
      <c r="BN7" s="19">
        <f>+BM7*16%</f>
        <v>0</v>
      </c>
      <c r="BO7" s="19">
        <f>+BM7+BN7</f>
        <v>0</v>
      </c>
      <c r="BV7" s="39"/>
      <c r="BW7" s="33"/>
    </row>
    <row r="8" spans="1:75" s="25" customFormat="1" ht="14.4">
      <c r="B8" s="21"/>
      <c r="C8" s="22" t="s">
        <v>40</v>
      </c>
      <c r="D8" s="23"/>
      <c r="E8" s="24"/>
      <c r="F8" s="24"/>
      <c r="G8" s="60">
        <f t="shared" ref="G8:AR8" si="1">SUM(G7:G7)</f>
        <v>15</v>
      </c>
      <c r="H8" s="34">
        <f t="shared" si="1"/>
        <v>4200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0</v>
      </c>
      <c r="O8" s="34">
        <f t="shared" si="1"/>
        <v>0</v>
      </c>
      <c r="P8" s="34">
        <f t="shared" si="1"/>
        <v>0</v>
      </c>
      <c r="Q8" s="34">
        <f t="shared" si="1"/>
        <v>0</v>
      </c>
      <c r="R8" s="34">
        <f t="shared" si="1"/>
        <v>0</v>
      </c>
      <c r="S8" s="34">
        <f t="shared" si="1"/>
        <v>0</v>
      </c>
      <c r="T8" s="34">
        <f t="shared" si="1"/>
        <v>0</v>
      </c>
      <c r="U8" s="34">
        <f t="shared" si="1"/>
        <v>0</v>
      </c>
      <c r="V8" s="34">
        <f t="shared" si="1"/>
        <v>4200</v>
      </c>
      <c r="W8" s="34">
        <f t="shared" si="1"/>
        <v>0</v>
      </c>
      <c r="X8" s="34">
        <f t="shared" si="1"/>
        <v>0</v>
      </c>
      <c r="Y8" s="34">
        <f t="shared" si="1"/>
        <v>0</v>
      </c>
      <c r="Z8" s="34">
        <f t="shared" si="1"/>
        <v>0</v>
      </c>
      <c r="AA8" s="34">
        <f t="shared" si="1"/>
        <v>60.91</v>
      </c>
      <c r="AB8" s="34">
        <f t="shared" si="1"/>
        <v>104.84</v>
      </c>
      <c r="AC8" s="34">
        <f t="shared" si="1"/>
        <v>0</v>
      </c>
      <c r="AD8" s="34">
        <f t="shared" si="1"/>
        <v>0</v>
      </c>
      <c r="AE8" s="34">
        <f t="shared" si="1"/>
        <v>0</v>
      </c>
      <c r="AF8" s="34">
        <f t="shared" si="1"/>
        <v>0</v>
      </c>
      <c r="AG8" s="34">
        <f t="shared" si="1"/>
        <v>0</v>
      </c>
      <c r="AH8" s="34">
        <f t="shared" si="1"/>
        <v>0</v>
      </c>
      <c r="AI8" s="34">
        <f t="shared" si="1"/>
        <v>0</v>
      </c>
      <c r="AJ8" s="34">
        <f t="shared" si="1"/>
        <v>0</v>
      </c>
      <c r="AK8" s="34">
        <f t="shared" si="1"/>
        <v>0</v>
      </c>
      <c r="AL8" s="34">
        <f t="shared" si="1"/>
        <v>165.75</v>
      </c>
      <c r="AM8" s="34">
        <f t="shared" si="1"/>
        <v>4034.25</v>
      </c>
      <c r="AN8" s="34">
        <f t="shared" si="1"/>
        <v>0</v>
      </c>
      <c r="AO8" s="34">
        <f t="shared" si="1"/>
        <v>0</v>
      </c>
      <c r="AP8" s="34">
        <f t="shared" si="1"/>
        <v>0</v>
      </c>
      <c r="AQ8" s="34">
        <f t="shared" si="1"/>
        <v>0</v>
      </c>
      <c r="AR8" s="34">
        <f t="shared" si="1"/>
        <v>4034.25</v>
      </c>
      <c r="AS8" s="24"/>
      <c r="AT8" s="34">
        <f t="shared" ref="AT8:BH8" si="2">SUM(AT7:AT7)</f>
        <v>4200</v>
      </c>
      <c r="AU8" s="34">
        <f t="shared" si="2"/>
        <v>126</v>
      </c>
      <c r="AV8" s="34">
        <f t="shared" si="2"/>
        <v>346.21</v>
      </c>
      <c r="AW8" s="34">
        <f t="shared" si="2"/>
        <v>0</v>
      </c>
      <c r="AX8" s="34">
        <f t="shared" si="2"/>
        <v>30.9</v>
      </c>
      <c r="AY8" s="34">
        <f t="shared" si="2"/>
        <v>46.35</v>
      </c>
      <c r="AZ8" s="34">
        <f t="shared" si="2"/>
        <v>44.14</v>
      </c>
      <c r="BA8" s="34">
        <f t="shared" si="2"/>
        <v>28.94</v>
      </c>
      <c r="BB8" s="34">
        <f t="shared" si="2"/>
        <v>77.25</v>
      </c>
      <c r="BC8" s="34">
        <f t="shared" si="2"/>
        <v>88.28</v>
      </c>
      <c r="BD8" s="34">
        <f t="shared" si="2"/>
        <v>170.79</v>
      </c>
      <c r="BE8" s="34">
        <f t="shared" si="2"/>
        <v>220.71</v>
      </c>
      <c r="BF8" s="34">
        <f t="shared" si="2"/>
        <v>1053.57</v>
      </c>
      <c r="BG8" s="34">
        <f t="shared" si="2"/>
        <v>5379.57</v>
      </c>
      <c r="BH8" s="34">
        <f t="shared" si="2"/>
        <v>5379.57</v>
      </c>
      <c r="BJ8" s="34">
        <f t="shared" ref="BJ8:BO8" si="3">SUM(BJ7:BJ7)</f>
        <v>0</v>
      </c>
      <c r="BK8" s="34">
        <f t="shared" si="3"/>
        <v>0</v>
      </c>
      <c r="BL8" s="34">
        <f t="shared" si="3"/>
        <v>0</v>
      </c>
      <c r="BM8" s="34">
        <f t="shared" si="3"/>
        <v>0</v>
      </c>
      <c r="BN8" s="34">
        <f t="shared" si="3"/>
        <v>0</v>
      </c>
      <c r="BO8" s="34">
        <f t="shared" si="3"/>
        <v>0</v>
      </c>
    </row>
    <row r="9" spans="1:75" s="20" customFormat="1" ht="14.4">
      <c r="B9" s="15"/>
      <c r="C9" s="16"/>
      <c r="D9" s="17"/>
      <c r="E9" s="18"/>
      <c r="F9" s="18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24"/>
      <c r="AW9" s="24"/>
      <c r="AX9" s="19"/>
      <c r="AY9" s="19"/>
      <c r="AZ9" s="19"/>
      <c r="BA9" s="19"/>
      <c r="BB9" s="19"/>
      <c r="BC9" s="19"/>
      <c r="BD9" s="19"/>
      <c r="BE9" s="19"/>
      <c r="BG9" s="33"/>
      <c r="BM9" s="33"/>
    </row>
    <row r="10" spans="1:75" s="20" customFormat="1" ht="14.4">
      <c r="B10" s="15"/>
      <c r="C10" s="15"/>
      <c r="D10" s="17"/>
      <c r="E10" s="18"/>
      <c r="F10" s="18"/>
      <c r="G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24"/>
      <c r="AW10" s="24"/>
      <c r="AX10" s="19"/>
      <c r="AY10" s="19"/>
      <c r="AZ10" s="19"/>
      <c r="BA10" s="19"/>
      <c r="BB10" s="19"/>
      <c r="BC10" s="19"/>
      <c r="BD10" s="19"/>
      <c r="BE10" s="19"/>
      <c r="BG10" s="33"/>
      <c r="BM10" s="33"/>
    </row>
    <row r="11" spans="1:75" s="20" customFormat="1" ht="14.4">
      <c r="B11" s="15"/>
      <c r="C11" s="16"/>
      <c r="D11" s="17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24"/>
      <c r="AW11" s="24"/>
      <c r="AX11" s="19"/>
      <c r="AY11" s="19"/>
      <c r="AZ11" s="19"/>
      <c r="BA11" s="19"/>
      <c r="BB11" s="19"/>
      <c r="BC11" s="19"/>
      <c r="BD11" s="19"/>
      <c r="BE11" s="19"/>
      <c r="BG11" s="33"/>
      <c r="BM11" s="33"/>
    </row>
    <row r="12" spans="1:75" s="20" customFormat="1" ht="14.4">
      <c r="B12" s="15"/>
      <c r="C12" s="16"/>
      <c r="D12" s="17"/>
      <c r="E12" s="1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24"/>
      <c r="AW12" s="24"/>
      <c r="AX12" s="19"/>
      <c r="AY12" s="19"/>
      <c r="AZ12" s="19"/>
      <c r="BA12" s="19"/>
      <c r="BB12" s="19"/>
      <c r="BC12" s="19"/>
      <c r="BD12" s="19"/>
      <c r="BE12" s="19"/>
      <c r="BG12" s="33"/>
      <c r="BM12" s="33"/>
    </row>
    <row r="13" spans="1:75" s="20" customFormat="1" ht="15" thickBot="1">
      <c r="A13" s="67" t="str">
        <f>+B2</f>
        <v>QUINCENA 21 2025</v>
      </c>
      <c r="B13" s="68"/>
      <c r="C13" s="16"/>
      <c r="D13" s="17"/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24"/>
      <c r="AW13" s="24"/>
      <c r="AX13" s="19"/>
      <c r="AY13" s="19"/>
      <c r="AZ13" s="19"/>
      <c r="BA13" s="19"/>
      <c r="BB13" s="19"/>
      <c r="BC13" s="19"/>
      <c r="BD13" s="19"/>
      <c r="BE13" s="19"/>
      <c r="BF13" s="33"/>
    </row>
    <row r="14" spans="1:75" s="20" customFormat="1" ht="14.4">
      <c r="A14" s="69" t="s">
        <v>66</v>
      </c>
      <c r="B14" s="70"/>
      <c r="C14" s="27">
        <f ca="1">TODAY()</f>
        <v>45985</v>
      </c>
      <c r="D14" s="17"/>
      <c r="E14" s="18"/>
      <c r="F14" s="18"/>
      <c r="J14" s="33"/>
      <c r="K14" s="33"/>
      <c r="L14" s="33"/>
      <c r="M14" s="33"/>
      <c r="N14" s="33"/>
      <c r="O14" s="33"/>
      <c r="R14" s="33"/>
      <c r="V14" s="38"/>
      <c r="W14" s="38"/>
      <c r="X14" s="38"/>
      <c r="Y14" s="33"/>
      <c r="Z14" s="33"/>
      <c r="AD14" s="40"/>
      <c r="AE14" s="33"/>
      <c r="AF14" s="33"/>
      <c r="AK14"/>
      <c r="AL14" s="41"/>
      <c r="AM14" s="38"/>
      <c r="AN14" s="38"/>
      <c r="AO14" s="38"/>
      <c r="AP14" s="19"/>
      <c r="AQ14" s="19"/>
      <c r="AR14" s="19"/>
      <c r="AS14" s="19"/>
      <c r="AT14" s="19"/>
      <c r="AU14" s="19"/>
      <c r="AV14" s="24"/>
      <c r="AW14" s="24"/>
      <c r="AX14" s="19"/>
      <c r="AY14" s="19"/>
      <c r="AZ14" s="19"/>
      <c r="BA14" s="19"/>
      <c r="BB14" s="19"/>
      <c r="BC14" s="19"/>
      <c r="BD14" s="19"/>
      <c r="BE14" s="19"/>
      <c r="BH14" s="39"/>
    </row>
    <row r="15" spans="1:75" s="20" customFormat="1" ht="14.4">
      <c r="A15" s="71" t="s">
        <v>67</v>
      </c>
      <c r="B15" s="72"/>
      <c r="C15" s="51" t="s">
        <v>68</v>
      </c>
      <c r="D15" s="17"/>
      <c r="E15" s="18"/>
      <c r="F15" s="18"/>
      <c r="J15" s="33"/>
      <c r="K15" s="33"/>
      <c r="L15" s="33"/>
      <c r="P15" s="39"/>
      <c r="Q15" s="39"/>
      <c r="R15" s="39"/>
      <c r="V15"/>
      <c r="W15"/>
      <c r="X15"/>
      <c r="AE15" s="33"/>
      <c r="AF15" s="33"/>
      <c r="AK15"/>
      <c r="AL15" s="38"/>
      <c r="AM15" s="38"/>
      <c r="AN15" s="38"/>
      <c r="AO15" s="38"/>
      <c r="AP15" s="19"/>
      <c r="AQ15" s="19"/>
      <c r="AR15" s="19"/>
      <c r="AS15" s="19"/>
      <c r="AT15" s="19"/>
      <c r="AU15" s="19"/>
      <c r="AV15" s="24"/>
      <c r="AW15" s="24"/>
      <c r="AX15" s="19"/>
      <c r="AY15" s="19"/>
      <c r="AZ15" s="19"/>
      <c r="BA15" s="19"/>
      <c r="BB15" s="19"/>
      <c r="BC15" s="19"/>
      <c r="BD15" s="19"/>
      <c r="BE15" s="19"/>
      <c r="BI15" s="33"/>
      <c r="BJ15" s="33"/>
      <c r="BK15" s="33"/>
    </row>
    <row r="16" spans="1:75" s="20" customFormat="1" ht="14.4">
      <c r="A16" s="52" t="s">
        <v>69</v>
      </c>
      <c r="B16" s="53"/>
      <c r="C16" s="51" t="s">
        <v>70</v>
      </c>
      <c r="D16" s="17"/>
      <c r="E16" s="18"/>
      <c r="F16" s="18"/>
      <c r="J16" s="33"/>
      <c r="K16" s="33"/>
      <c r="L16" s="33"/>
      <c r="P16" s="39"/>
      <c r="Q16" s="39"/>
      <c r="R16" s="39"/>
      <c r="V16"/>
      <c r="W16"/>
      <c r="X16"/>
      <c r="AE16" s="33"/>
      <c r="AF16" s="33"/>
      <c r="AK16"/>
      <c r="AL16" s="38"/>
      <c r="AM16" s="38"/>
      <c r="AN16" s="38"/>
      <c r="AO16" s="38"/>
      <c r="AP16" s="19"/>
      <c r="AQ16" s="19"/>
      <c r="AR16" s="19"/>
      <c r="AS16" s="19"/>
      <c r="AT16" s="19"/>
      <c r="AU16" s="19"/>
      <c r="AV16" s="24"/>
      <c r="AW16" s="24"/>
      <c r="AX16" s="19"/>
      <c r="AY16" s="19"/>
      <c r="AZ16" s="19"/>
      <c r="BB16" s="19"/>
      <c r="BC16" s="19"/>
      <c r="BD16" s="19"/>
      <c r="BE16" s="19"/>
      <c r="BI16" s="33"/>
      <c r="BJ16" s="33"/>
      <c r="BK16" s="33"/>
    </row>
    <row r="17" spans="1:64" s="20" customFormat="1" ht="14.4">
      <c r="A17" s="73" t="s">
        <v>71</v>
      </c>
      <c r="B17" s="74"/>
      <c r="C17" s="16" t="s">
        <v>72</v>
      </c>
      <c r="D17" s="17"/>
      <c r="E17" s="18"/>
      <c r="F17" s="18"/>
      <c r="J17" s="33"/>
      <c r="K17" s="33"/>
      <c r="L17" s="33"/>
      <c r="P17" s="39"/>
      <c r="Q17" s="39"/>
      <c r="R17" s="39"/>
      <c r="V17"/>
      <c r="W17"/>
      <c r="X17"/>
      <c r="AE17" s="33"/>
      <c r="AF17" s="33"/>
      <c r="AK17"/>
      <c r="AL17" s="38"/>
      <c r="AM17" s="38"/>
      <c r="AN17" s="38"/>
      <c r="AO17" s="38"/>
      <c r="AP17" s="19"/>
      <c r="AQ17" s="19"/>
      <c r="AR17" s="19"/>
      <c r="AS17" s="19"/>
      <c r="AT17" s="19"/>
      <c r="AU17" s="19"/>
      <c r="AV17" s="24"/>
      <c r="AW17" s="24"/>
      <c r="AX17" s="19"/>
      <c r="AY17" s="19"/>
      <c r="AZ17" s="19"/>
      <c r="BA17" s="19"/>
      <c r="BB17" s="19"/>
      <c r="BC17" s="19"/>
      <c r="BD17" s="19"/>
      <c r="BE17" s="19"/>
      <c r="BI17" s="33"/>
      <c r="BJ17" s="33"/>
      <c r="BK17" s="33"/>
    </row>
    <row r="18" spans="1:64" s="20" customFormat="1" ht="14.4">
      <c r="A18" s="71" t="s">
        <v>73</v>
      </c>
      <c r="B18" s="72"/>
      <c r="C18" s="30">
        <v>0</v>
      </c>
      <c r="D18" s="17"/>
      <c r="E18" s="18"/>
      <c r="F18" s="18"/>
      <c r="J18" s="33"/>
      <c r="K18" s="33"/>
      <c r="L18" s="33"/>
      <c r="M18" s="33"/>
      <c r="N18" s="33"/>
      <c r="O18" s="33"/>
      <c r="P18" s="39"/>
      <c r="Q18" s="39"/>
      <c r="R18" s="39"/>
      <c r="S18" s="33"/>
      <c r="T18" s="33"/>
      <c r="U18" s="33"/>
      <c r="V18" s="24"/>
      <c r="W18" s="24"/>
      <c r="X18" s="24"/>
      <c r="AE18" s="33"/>
      <c r="AF18" s="33"/>
      <c r="AK18" s="24"/>
      <c r="AL18" s="24"/>
      <c r="AM18" s="24"/>
      <c r="AN18" s="24"/>
      <c r="AO18" s="24"/>
      <c r="AP18" s="19"/>
      <c r="AQ18" s="19"/>
      <c r="AS18" s="19"/>
      <c r="AT18" s="19"/>
      <c r="AU18" s="19"/>
      <c r="AV18" s="24"/>
      <c r="AW18" s="24"/>
      <c r="AX18" s="19"/>
      <c r="AY18" s="19"/>
      <c r="AZ18" s="19"/>
      <c r="BA18" s="19"/>
      <c r="BB18" s="19"/>
      <c r="BC18" s="19"/>
      <c r="BD18" s="19"/>
      <c r="BE18" s="19"/>
      <c r="BH18" s="33"/>
    </row>
    <row r="19" spans="1:64" s="20" customFormat="1" ht="14.4">
      <c r="A19" s="71" t="s">
        <v>74</v>
      </c>
      <c r="B19" s="72"/>
      <c r="C19" s="30">
        <f>+BK8</f>
        <v>0</v>
      </c>
      <c r="D19" s="17"/>
      <c r="E19" s="18"/>
      <c r="F19" s="18"/>
      <c r="J19" s="33"/>
      <c r="K19" s="33"/>
      <c r="L19" s="33"/>
      <c r="M19" s="33"/>
      <c r="N19" s="33"/>
      <c r="O19" s="33"/>
      <c r="P19" s="39"/>
      <c r="Q19" s="39"/>
      <c r="R19" s="39"/>
      <c r="V19" s="19"/>
      <c r="W19" s="19"/>
      <c r="X19" s="19"/>
      <c r="AB19" s="33"/>
      <c r="AE19" s="33"/>
      <c r="AF19" s="33"/>
      <c r="AJ19" s="33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24"/>
      <c r="AW19" s="24"/>
      <c r="AX19" s="19"/>
      <c r="AY19" s="19"/>
      <c r="AZ19" s="19"/>
      <c r="BA19" s="19"/>
      <c r="BB19" s="19"/>
      <c r="BC19" s="19"/>
      <c r="BD19" s="19"/>
      <c r="BE19" s="19"/>
      <c r="BH19" s="33"/>
      <c r="BL19" s="33"/>
    </row>
    <row r="20" spans="1:64" s="20" customFormat="1" ht="14.4">
      <c r="A20" s="71" t="s">
        <v>75</v>
      </c>
      <c r="B20" s="72"/>
      <c r="C20" s="30">
        <v>0</v>
      </c>
      <c r="D20" s="17"/>
      <c r="E20" s="18"/>
      <c r="F20" s="18"/>
      <c r="J20" s="33"/>
      <c r="K20" s="33"/>
      <c r="L20" s="33"/>
      <c r="M20" s="33"/>
      <c r="N20" s="33"/>
      <c r="O20" s="33"/>
      <c r="P20" s="39"/>
      <c r="Q20" s="39"/>
      <c r="R20" s="39"/>
      <c r="S20" s="33"/>
      <c r="T20" s="33"/>
      <c r="U20" s="33"/>
      <c r="V20" s="19"/>
      <c r="W20" s="19"/>
      <c r="X20" s="19"/>
      <c r="AJ20" s="3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24"/>
      <c r="AW20" s="24"/>
      <c r="AX20" s="19"/>
      <c r="AY20" s="19"/>
      <c r="AZ20" s="19"/>
      <c r="BA20" s="19"/>
      <c r="BB20" s="19"/>
      <c r="BC20" s="19"/>
      <c r="BD20" s="19"/>
      <c r="BE20" s="19"/>
    </row>
    <row r="21" spans="1:64" s="20" customFormat="1" ht="14.4">
      <c r="A21" s="71" t="s">
        <v>76</v>
      </c>
      <c r="B21" s="72"/>
      <c r="C21" s="30">
        <v>0</v>
      </c>
      <c r="D21" s="17"/>
      <c r="E21" s="18"/>
      <c r="F21" s="18"/>
      <c r="J21" s="33"/>
      <c r="K21" s="33"/>
      <c r="L21" s="33"/>
      <c r="M21" s="33"/>
      <c r="N21" s="33"/>
      <c r="O21" s="33"/>
      <c r="P21" s="39"/>
      <c r="Q21" s="39"/>
      <c r="R21" s="39"/>
      <c r="S21" s="33"/>
      <c r="T21" s="33"/>
      <c r="U21" s="33"/>
      <c r="V21" s="19"/>
      <c r="W21" s="19"/>
      <c r="X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24"/>
      <c r="AW21" s="24"/>
      <c r="AX21" s="19"/>
      <c r="AY21" s="19"/>
      <c r="AZ21" s="19"/>
      <c r="BA21" s="19"/>
      <c r="BB21" s="19"/>
      <c r="BC21" s="19"/>
      <c r="BD21" s="19"/>
      <c r="BE21" s="19"/>
    </row>
    <row r="22" spans="1:64" s="20" customFormat="1" ht="14.4">
      <c r="A22" s="63" t="s">
        <v>77</v>
      </c>
      <c r="B22" s="64"/>
      <c r="C22" s="30">
        <f>+C19*5%</f>
        <v>0</v>
      </c>
      <c r="D22" s="17"/>
      <c r="E22" s="18"/>
      <c r="F22" s="18"/>
      <c r="J22" s="33"/>
      <c r="K22" s="33"/>
      <c r="L22" s="33"/>
      <c r="M22" s="33"/>
      <c r="N22" s="33"/>
      <c r="O22" s="33"/>
      <c r="P22" s="39"/>
      <c r="Q22" s="39"/>
      <c r="R22" s="39"/>
      <c r="V22" s="19"/>
      <c r="W22" s="19"/>
      <c r="X22" s="19"/>
      <c r="AD22" s="33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24"/>
      <c r="AW22" s="24"/>
      <c r="AX22" s="19"/>
      <c r="AY22" s="19"/>
      <c r="AZ22" s="19"/>
      <c r="BA22" s="19"/>
      <c r="BB22" s="19"/>
      <c r="BC22" s="19"/>
      <c r="BD22" s="19"/>
      <c r="BE22" s="19"/>
    </row>
    <row r="23" spans="1:64" s="20" customFormat="1" ht="14.4">
      <c r="A23" s="65" t="s">
        <v>78</v>
      </c>
      <c r="B23" s="66"/>
      <c r="C23" s="29">
        <f>SUM(C18:C22)</f>
        <v>0</v>
      </c>
      <c r="D23" s="17"/>
      <c r="E23" s="18"/>
      <c r="F23" s="18"/>
      <c r="P23" s="39"/>
      <c r="Q23" s="39"/>
      <c r="V23" s="19"/>
      <c r="W23" s="19"/>
      <c r="X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24"/>
      <c r="AW23" s="24"/>
      <c r="AX23" s="19"/>
      <c r="AY23" s="19"/>
      <c r="AZ23" s="19"/>
      <c r="BA23" s="19"/>
      <c r="BB23" s="19"/>
      <c r="BC23" s="19"/>
      <c r="BD23" s="19"/>
      <c r="BE23" s="19"/>
    </row>
    <row r="24" spans="1:64" s="20" customFormat="1" ht="14.4">
      <c r="A24" s="63" t="s">
        <v>79</v>
      </c>
      <c r="B24" s="64"/>
      <c r="C24" s="31">
        <f>+C23*16%</f>
        <v>0</v>
      </c>
      <c r="D24" s="17"/>
      <c r="E24" s="18"/>
      <c r="F24" s="18"/>
      <c r="P24" s="39"/>
      <c r="Q24" s="39"/>
      <c r="V24" s="19"/>
      <c r="W24" s="19"/>
      <c r="X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64" s="20" customFormat="1" ht="14.4">
      <c r="A25" s="63" t="s">
        <v>80</v>
      </c>
      <c r="B25" s="64"/>
      <c r="C25" s="31">
        <f>+C23*0%</f>
        <v>0</v>
      </c>
      <c r="D25" s="17"/>
      <c r="E25" s="18"/>
      <c r="F25" s="18"/>
      <c r="V25" s="19"/>
      <c r="W25" s="19"/>
      <c r="X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64" s="20" customFormat="1" ht="14.4">
      <c r="A26" s="63" t="s">
        <v>81</v>
      </c>
      <c r="B26" s="64"/>
      <c r="C26" s="29">
        <f>C23+C24-C25</f>
        <v>0</v>
      </c>
      <c r="D26" s="17"/>
      <c r="E26" s="18"/>
      <c r="F26" s="18"/>
      <c r="V26" s="19"/>
      <c r="W26" s="19"/>
      <c r="X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64" s="20" customFormat="1" ht="14.4">
      <c r="A27" s="63" t="s">
        <v>82</v>
      </c>
      <c r="B27" s="64"/>
      <c r="C27" s="32"/>
      <c r="D27" s="17"/>
      <c r="E27" s="18"/>
      <c r="F27" s="18"/>
      <c r="V27" s="19"/>
      <c r="W27" s="19"/>
      <c r="X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64" s="20" customFormat="1" ht="14.4">
      <c r="A28" s="63" t="s">
        <v>83</v>
      </c>
      <c r="B28" s="64"/>
      <c r="C28" s="36" t="s">
        <v>84</v>
      </c>
      <c r="D28" s="17"/>
      <c r="E28" s="18"/>
      <c r="F28" s="18"/>
      <c r="V28" s="19"/>
      <c r="W28" s="19"/>
      <c r="X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64" s="20" customFormat="1" ht="14.4">
      <c r="A29" s="63" t="s">
        <v>85</v>
      </c>
      <c r="B29" s="64"/>
      <c r="C29" s="36" t="s">
        <v>86</v>
      </c>
      <c r="D29" s="17"/>
      <c r="E29" s="18"/>
      <c r="F29" s="18"/>
      <c r="V29" s="19"/>
      <c r="W29" s="19"/>
      <c r="X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64" s="20" customFormat="1" ht="15" thickBot="1">
      <c r="A30" s="61" t="s">
        <v>87</v>
      </c>
      <c r="B30" s="62"/>
      <c r="C30" s="28" t="s">
        <v>88</v>
      </c>
      <c r="D30" s="17"/>
      <c r="E30" s="18"/>
      <c r="F30" s="18"/>
      <c r="V30" s="19"/>
      <c r="W30" s="19"/>
      <c r="X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64" s="20" customFormat="1" ht="14.4">
      <c r="D31" s="17"/>
      <c r="E31" s="18"/>
      <c r="F31" s="18"/>
      <c r="V31" s="19"/>
      <c r="W31" s="19"/>
      <c r="X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64" s="20" customFormat="1" ht="14.4">
      <c r="B32" s="20" t="s">
        <v>89</v>
      </c>
      <c r="C32" s="16" t="s">
        <v>72</v>
      </c>
      <c r="D32" s="17"/>
      <c r="E32" s="18"/>
      <c r="F32" s="18"/>
      <c r="G32" s="1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2:57" s="20" customFormat="1" ht="14.4">
      <c r="B33" s="15"/>
      <c r="C33" s="16"/>
      <c r="D33" s="17"/>
      <c r="E33" s="18"/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2:57" s="20" customFormat="1" ht="14.4">
      <c r="B34" s="15"/>
      <c r="C34" s="16"/>
      <c r="D34" s="17"/>
      <c r="E34" s="18"/>
      <c r="F34" s="18"/>
      <c r="G34" s="18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2:57" s="20" customFormat="1" ht="14.4">
      <c r="B35" s="15"/>
      <c r="C35" s="16"/>
      <c r="D35" s="17"/>
      <c r="E35" s="18"/>
      <c r="F35" s="18"/>
      <c r="G35" s="18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2:57" s="20" customFormat="1" ht="14.4">
      <c r="B36" s="15"/>
      <c r="C36" s="16"/>
      <c r="D36" s="17"/>
      <c r="E36" s="18"/>
      <c r="F36" s="18"/>
      <c r="G36" s="18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2:57" s="20" customFormat="1" ht="14.4">
      <c r="B37" s="15"/>
      <c r="C37" s="16"/>
      <c r="D37" s="17"/>
      <c r="E37" s="18"/>
      <c r="F37" s="18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2:57" s="20" customFormat="1" ht="14.4">
      <c r="B38" s="15"/>
      <c r="C38" s="16"/>
      <c r="D38" s="17"/>
      <c r="E38" s="18"/>
      <c r="F38" s="18"/>
      <c r="G38" s="18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2:57" s="20" customFormat="1" ht="14.4">
      <c r="B39" s="15"/>
      <c r="C39" s="16"/>
      <c r="D39" s="17"/>
      <c r="E39" s="18"/>
      <c r="F39" s="18"/>
      <c r="G39" s="18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2:57" s="20" customFormat="1" ht="14.4">
      <c r="B40" s="15"/>
      <c r="C40" s="16"/>
      <c r="D40" s="17"/>
      <c r="E40" s="18"/>
      <c r="F40" s="18"/>
      <c r="G40" s="18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2:57" s="20" customFormat="1" ht="14.4">
      <c r="B41" s="15"/>
      <c r="C41" s="16"/>
      <c r="D41" s="17"/>
      <c r="E41" s="18"/>
      <c r="F41" s="18"/>
      <c r="G41" s="18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2:57" s="20" customFormat="1" ht="14.4">
      <c r="B42" s="15"/>
      <c r="C42" s="16"/>
      <c r="D42" s="17"/>
      <c r="E42" s="18"/>
      <c r="F42" s="18"/>
      <c r="G42" s="18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2:57" s="20" customFormat="1" ht="14.4">
      <c r="B43" s="15"/>
      <c r="C43" s="16"/>
      <c r="D43" s="17"/>
      <c r="E43" s="18"/>
      <c r="F43" s="18"/>
      <c r="G43" s="18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2:57" s="20" customFormat="1" ht="14.4">
      <c r="B44" s="15"/>
      <c r="C44" s="16"/>
      <c r="D44" s="17"/>
      <c r="E44" s="18"/>
      <c r="F44" s="18"/>
      <c r="G44" s="18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2:57" s="20" customFormat="1" ht="14.4">
      <c r="B45" s="15"/>
      <c r="C45" s="16"/>
      <c r="D45" s="17"/>
      <c r="E45" s="18"/>
      <c r="F45" s="18"/>
      <c r="G45" s="18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2:57" s="20" customFormat="1" ht="14.4">
      <c r="B46" s="15"/>
      <c r="C46" s="16"/>
      <c r="D46" s="17"/>
      <c r="E46" s="18"/>
      <c r="F46" s="18"/>
      <c r="G46" s="1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</sheetData>
  <sheetProtection formatCells="0" formatColumns="0" formatRows="0" insertColumns="0" insertRows="0" insertHyperlinks="0" deleteColumns="0" deleteRows="0" sort="0" autoFilter="0" pivotTables="0"/>
  <autoFilter ref="A6:BW8" xr:uid="{234692AD-7063-421E-A209-13838BB640AF}"/>
  <mergeCells count="17">
    <mergeCell ref="A23:B23"/>
    <mergeCell ref="A13:B13"/>
    <mergeCell ref="A14:B14"/>
    <mergeCell ref="A15:B15"/>
    <mergeCell ref="A18:B18"/>
    <mergeCell ref="A19:B19"/>
    <mergeCell ref="A20:B20"/>
    <mergeCell ref="A21:B21"/>
    <mergeCell ref="A22:B22"/>
    <mergeCell ref="A17:B17"/>
    <mergeCell ref="A30:B30"/>
    <mergeCell ref="A24:B24"/>
    <mergeCell ref="A25:B25"/>
    <mergeCell ref="A26:B26"/>
    <mergeCell ref="A27:B27"/>
    <mergeCell ref="A28:B28"/>
    <mergeCell ref="A29:B29"/>
  </mergeCells>
  <pageMargins left="0.7" right="0.7" top="1.2134433962264151" bottom="0.75" header="0.3" footer="0.3"/>
  <pageSetup scale="12" orientation="landscape" r:id="rId1"/>
  <headerFooter scaleWithDoc="0">
    <oddHeader xml:space="preserve">&amp;L&amp;G&amp;C&amp;"FUTURA,Normal"&amp;9ORDEN DE TRABAJO - NÓMINA&amp;RCódigo: FO-OP-01-01
Revisión: 0
Fecha de emisión: 05-Feb-2019
Página: &amp;P de &amp;N  </oddHeader>
    <oddFooter>&amp;LRev. 0&amp;C10-Dic-2018&amp;RFO-GC-05-01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8621-E8FE-4360-9D84-5BE0860EA03A}">
  <dimension ref="A1:K15"/>
  <sheetViews>
    <sheetView workbookViewId="0">
      <selection activeCell="G7" sqref="G7"/>
    </sheetView>
  </sheetViews>
  <sheetFormatPr baseColWidth="10" defaultColWidth="11.44140625" defaultRowHeight="14.4"/>
  <cols>
    <col min="2" max="2" width="20.109375" bestFit="1" customWidth="1"/>
    <col min="4" max="4" width="32.88671875" bestFit="1" customWidth="1"/>
    <col min="5" max="5" width="12.33203125" bestFit="1" customWidth="1"/>
    <col min="6" max="6" width="11.6640625" customWidth="1"/>
    <col min="9" max="9" width="16.5546875" bestFit="1" customWidth="1"/>
    <col min="10" max="11" width="17.88671875" bestFit="1" customWidth="1"/>
  </cols>
  <sheetData>
    <row r="1" spans="1:11">
      <c r="A1" t="s">
        <v>90</v>
      </c>
      <c r="B1" t="s">
        <v>91</v>
      </c>
      <c r="C1" t="s">
        <v>92</v>
      </c>
      <c r="D1" t="s">
        <v>93</v>
      </c>
      <c r="E1" t="s">
        <v>94</v>
      </c>
      <c r="F1" t="s">
        <v>95</v>
      </c>
      <c r="G1" t="s">
        <v>96</v>
      </c>
    </row>
    <row r="2" spans="1:11">
      <c r="A2" t="s">
        <v>97</v>
      </c>
      <c r="B2" t="s">
        <v>246</v>
      </c>
      <c r="C2">
        <v>1</v>
      </c>
      <c r="D2" t="s">
        <v>245</v>
      </c>
      <c r="E2">
        <v>4034.25</v>
      </c>
      <c r="F2">
        <v>12</v>
      </c>
      <c r="G2" t="s">
        <v>100</v>
      </c>
      <c r="H2" t="str">
        <f>MID(B2,9,10)</f>
        <v>1500000000</v>
      </c>
      <c r="I2" s="54" t="s">
        <v>98</v>
      </c>
      <c r="J2" t="s">
        <v>99</v>
      </c>
    </row>
    <row r="3" spans="1:11">
      <c r="I3" s="55" t="s">
        <v>100</v>
      </c>
      <c r="J3">
        <v>4034.25</v>
      </c>
    </row>
    <row r="4" spans="1:11">
      <c r="I4" s="55" t="s">
        <v>247</v>
      </c>
    </row>
    <row r="5" spans="1:11">
      <c r="I5" s="55" t="s">
        <v>101</v>
      </c>
      <c r="J5">
        <v>4034.25</v>
      </c>
      <c r="K5" t="b">
        <f>GETPIVOTDATA("TOT_NETO",$I$2)=E6</f>
        <v>1</v>
      </c>
    </row>
    <row r="6" spans="1:11">
      <c r="E6">
        <f>SUM(E2:E5)</f>
        <v>4034.25</v>
      </c>
    </row>
    <row r="7" spans="1:11">
      <c r="E7" s="38">
        <f>NÓMINA!AM8</f>
        <v>4034.25</v>
      </c>
    </row>
    <row r="8" spans="1:11">
      <c r="E8" s="56"/>
    </row>
    <row r="9" spans="1:11">
      <c r="E9" s="56"/>
    </row>
    <row r="10" spans="1:11">
      <c r="E10" s="56"/>
    </row>
    <row r="11" spans="1:11">
      <c r="E11" s="56"/>
    </row>
    <row r="12" spans="1:11">
      <c r="E12" s="56"/>
    </row>
    <row r="13" spans="1:11">
      <c r="E13" s="56"/>
    </row>
    <row r="14" spans="1:11">
      <c r="E14" s="56"/>
    </row>
    <row r="15" spans="1:11">
      <c r="E15" s="56"/>
    </row>
  </sheetData>
  <autoFilter ref="A1:G7" xr:uid="{9040ECED-8C29-4A3D-A0DB-937081D07839}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1677-5A47-4470-B1B9-BC93126B7582}">
  <dimension ref="A1:E42"/>
  <sheetViews>
    <sheetView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A2" sqref="A2:XFD42"/>
    </sheetView>
  </sheetViews>
  <sheetFormatPr baseColWidth="10" defaultColWidth="11.44140625" defaultRowHeight="14.4"/>
  <cols>
    <col min="1" max="1" width="14.5546875" customWidth="1"/>
    <col min="2" max="2" width="38.109375" bestFit="1" customWidth="1"/>
    <col min="3" max="3" width="13" bestFit="1" customWidth="1"/>
    <col min="4" max="4" width="20.109375" bestFit="1" customWidth="1"/>
    <col min="5" max="5" width="16.6640625" bestFit="1" customWidth="1"/>
  </cols>
  <sheetData>
    <row r="1" spans="1:5" ht="28.8">
      <c r="A1" s="35" t="s">
        <v>102</v>
      </c>
      <c r="B1" s="35" t="s">
        <v>103</v>
      </c>
      <c r="C1" s="35" t="s">
        <v>104</v>
      </c>
      <c r="D1" s="35" t="s">
        <v>105</v>
      </c>
      <c r="E1" s="35" t="s">
        <v>61</v>
      </c>
    </row>
    <row r="2" spans="1:5">
      <c r="A2">
        <v>50011</v>
      </c>
      <c r="B2" t="s">
        <v>106</v>
      </c>
      <c r="C2" t="s">
        <v>107</v>
      </c>
      <c r="D2" t="s">
        <v>108</v>
      </c>
      <c r="E2" t="s">
        <v>109</v>
      </c>
    </row>
    <row r="3" spans="1:5">
      <c r="A3">
        <v>50012</v>
      </c>
      <c r="B3" t="s">
        <v>110</v>
      </c>
      <c r="C3" t="s">
        <v>111</v>
      </c>
      <c r="D3" t="s">
        <v>112</v>
      </c>
      <c r="E3" t="s">
        <v>113</v>
      </c>
    </row>
    <row r="4" spans="1:5">
      <c r="A4">
        <v>50013</v>
      </c>
      <c r="B4" t="s">
        <v>114</v>
      </c>
      <c r="C4" t="s">
        <v>115</v>
      </c>
      <c r="D4" t="s">
        <v>116</v>
      </c>
      <c r="E4" t="s">
        <v>113</v>
      </c>
    </row>
    <row r="5" spans="1:5">
      <c r="A5">
        <v>50014</v>
      </c>
      <c r="B5" t="s">
        <v>117</v>
      </c>
      <c r="C5" t="s">
        <v>118</v>
      </c>
      <c r="D5" t="s">
        <v>119</v>
      </c>
      <c r="E5" t="s">
        <v>113</v>
      </c>
    </row>
    <row r="6" spans="1:5">
      <c r="A6">
        <v>50015</v>
      </c>
      <c r="B6" t="s">
        <v>120</v>
      </c>
      <c r="C6" t="s">
        <v>121</v>
      </c>
      <c r="D6" t="s">
        <v>122</v>
      </c>
      <c r="E6" t="s">
        <v>113</v>
      </c>
    </row>
    <row r="7" spans="1:5">
      <c r="A7">
        <v>50016</v>
      </c>
      <c r="B7" t="s">
        <v>123</v>
      </c>
      <c r="C7" s="42" t="s">
        <v>124</v>
      </c>
      <c r="D7" s="42" t="s">
        <v>125</v>
      </c>
      <c r="E7" t="s">
        <v>126</v>
      </c>
    </row>
    <row r="8" spans="1:5">
      <c r="A8">
        <v>50017</v>
      </c>
      <c r="B8" t="s">
        <v>127</v>
      </c>
      <c r="C8" t="s">
        <v>128</v>
      </c>
      <c r="D8" t="s">
        <v>129</v>
      </c>
      <c r="E8" t="s">
        <v>126</v>
      </c>
    </row>
    <row r="9" spans="1:5">
      <c r="A9">
        <v>50018</v>
      </c>
      <c r="B9" t="s">
        <v>130</v>
      </c>
      <c r="C9" t="s">
        <v>131</v>
      </c>
      <c r="D9" t="s">
        <v>132</v>
      </c>
      <c r="E9" t="s">
        <v>113</v>
      </c>
    </row>
    <row r="10" spans="1:5">
      <c r="A10">
        <v>50019</v>
      </c>
      <c r="B10" t="s">
        <v>133</v>
      </c>
      <c r="C10" t="s">
        <v>134</v>
      </c>
      <c r="D10" t="s">
        <v>135</v>
      </c>
      <c r="E10" t="s">
        <v>136</v>
      </c>
    </row>
    <row r="11" spans="1:5">
      <c r="A11">
        <v>50020</v>
      </c>
      <c r="B11" t="s">
        <v>137</v>
      </c>
      <c r="C11" t="s">
        <v>138</v>
      </c>
      <c r="D11" t="s">
        <v>139</v>
      </c>
      <c r="E11" t="s">
        <v>113</v>
      </c>
    </row>
    <row r="12" spans="1:5">
      <c r="A12">
        <v>50021</v>
      </c>
      <c r="B12" t="s">
        <v>140</v>
      </c>
      <c r="C12" s="42" t="s">
        <v>141</v>
      </c>
      <c r="D12" s="42" t="s">
        <v>142</v>
      </c>
      <c r="E12" t="s">
        <v>113</v>
      </c>
    </row>
    <row r="13" spans="1:5">
      <c r="A13">
        <v>50022</v>
      </c>
      <c r="B13" t="s">
        <v>143</v>
      </c>
      <c r="C13" t="s">
        <v>144</v>
      </c>
      <c r="D13" t="s">
        <v>145</v>
      </c>
      <c r="E13" t="s">
        <v>113</v>
      </c>
    </row>
    <row r="14" spans="1:5">
      <c r="A14">
        <v>50023</v>
      </c>
      <c r="B14" t="s">
        <v>146</v>
      </c>
      <c r="C14" t="s">
        <v>147</v>
      </c>
      <c r="D14" t="s">
        <v>148</v>
      </c>
      <c r="E14" t="s">
        <v>113</v>
      </c>
    </row>
    <row r="15" spans="1:5">
      <c r="A15">
        <v>50030</v>
      </c>
      <c r="B15" t="s">
        <v>149</v>
      </c>
      <c r="C15" t="s">
        <v>150</v>
      </c>
      <c r="D15" t="s">
        <v>151</v>
      </c>
      <c r="E15" t="s">
        <v>152</v>
      </c>
    </row>
    <row r="16" spans="1:5">
      <c r="A16">
        <v>50031</v>
      </c>
      <c r="B16" t="s">
        <v>153</v>
      </c>
      <c r="C16" t="s">
        <v>154</v>
      </c>
      <c r="D16" t="s">
        <v>155</v>
      </c>
      <c r="E16" t="s">
        <v>113</v>
      </c>
    </row>
    <row r="17" spans="1:5">
      <c r="A17">
        <v>50032</v>
      </c>
      <c r="B17" t="s">
        <v>156</v>
      </c>
      <c r="C17" t="s">
        <v>157</v>
      </c>
      <c r="D17" t="s">
        <v>158</v>
      </c>
      <c r="E17" t="s">
        <v>113</v>
      </c>
    </row>
    <row r="18" spans="1:5">
      <c r="A18">
        <v>50033</v>
      </c>
      <c r="B18" t="s">
        <v>159</v>
      </c>
      <c r="C18" t="s">
        <v>160</v>
      </c>
      <c r="D18" t="s">
        <v>161</v>
      </c>
      <c r="E18" t="s">
        <v>126</v>
      </c>
    </row>
    <row r="19" spans="1:5">
      <c r="A19">
        <v>50037</v>
      </c>
      <c r="B19" t="s">
        <v>162</v>
      </c>
      <c r="C19" t="s">
        <v>163</v>
      </c>
      <c r="D19" t="s">
        <v>164</v>
      </c>
      <c r="E19" t="s">
        <v>113</v>
      </c>
    </row>
    <row r="20" spans="1:5">
      <c r="A20">
        <v>50038</v>
      </c>
      <c r="B20" t="s">
        <v>165</v>
      </c>
      <c r="C20" t="s">
        <v>166</v>
      </c>
      <c r="D20" t="s">
        <v>167</v>
      </c>
      <c r="E20" t="s">
        <v>113</v>
      </c>
    </row>
    <row r="21" spans="1:5">
      <c r="A21">
        <v>50040</v>
      </c>
      <c r="B21" t="s">
        <v>168</v>
      </c>
      <c r="C21" t="s">
        <v>169</v>
      </c>
      <c r="D21" t="s">
        <v>170</v>
      </c>
      <c r="E21" t="s">
        <v>113</v>
      </c>
    </row>
    <row r="22" spans="1:5">
      <c r="A22">
        <v>50057</v>
      </c>
      <c r="B22" t="s">
        <v>171</v>
      </c>
      <c r="C22" t="s">
        <v>172</v>
      </c>
      <c r="D22" t="s">
        <v>173</v>
      </c>
      <c r="E22" t="s">
        <v>109</v>
      </c>
    </row>
    <row r="23" spans="1:5">
      <c r="A23">
        <v>50058</v>
      </c>
      <c r="B23" t="s">
        <v>174</v>
      </c>
      <c r="C23" t="s">
        <v>175</v>
      </c>
      <c r="D23" t="s">
        <v>176</v>
      </c>
      <c r="E23" t="s">
        <v>126</v>
      </c>
    </row>
    <row r="24" spans="1:5">
      <c r="A24">
        <v>50074</v>
      </c>
      <c r="B24" t="s">
        <v>177</v>
      </c>
      <c r="C24" t="s">
        <v>178</v>
      </c>
      <c r="D24" t="s">
        <v>179</v>
      </c>
      <c r="E24" t="s">
        <v>113</v>
      </c>
    </row>
    <row r="25" spans="1:5">
      <c r="A25">
        <v>50084</v>
      </c>
      <c r="B25" t="s">
        <v>180</v>
      </c>
      <c r="C25" s="37" t="s">
        <v>181</v>
      </c>
      <c r="D25" s="37" t="s">
        <v>182</v>
      </c>
      <c r="E25" t="s">
        <v>113</v>
      </c>
    </row>
    <row r="26" spans="1:5">
      <c r="A26">
        <v>50329</v>
      </c>
      <c r="B26" t="s">
        <v>183</v>
      </c>
      <c r="C26" s="42" t="s">
        <v>184</v>
      </c>
      <c r="D26" s="42" t="s">
        <v>185</v>
      </c>
      <c r="E26" t="s">
        <v>113</v>
      </c>
    </row>
    <row r="27" spans="1:5">
      <c r="A27">
        <v>50765</v>
      </c>
      <c r="B27" t="s">
        <v>186</v>
      </c>
      <c r="C27" s="42" t="s">
        <v>187</v>
      </c>
      <c r="D27" s="42" t="s">
        <v>188</v>
      </c>
      <c r="E27" t="s">
        <v>126</v>
      </c>
    </row>
    <row r="28" spans="1:5">
      <c r="A28">
        <v>51151</v>
      </c>
      <c r="B28" t="s">
        <v>189</v>
      </c>
      <c r="C28" s="42" t="s">
        <v>190</v>
      </c>
      <c r="D28" s="42" t="s">
        <v>191</v>
      </c>
      <c r="E28" t="s">
        <v>152</v>
      </c>
    </row>
    <row r="29" spans="1:5">
      <c r="A29">
        <v>51164</v>
      </c>
      <c r="B29" t="s">
        <v>192</v>
      </c>
      <c r="C29" s="42" t="s">
        <v>193</v>
      </c>
      <c r="D29" s="42" t="s">
        <v>194</v>
      </c>
      <c r="E29" t="s">
        <v>152</v>
      </c>
    </row>
    <row r="30" spans="1:5">
      <c r="A30">
        <v>51180</v>
      </c>
      <c r="B30" t="s">
        <v>195</v>
      </c>
      <c r="C30" s="42" t="s">
        <v>196</v>
      </c>
      <c r="D30" s="42" t="s">
        <v>197</v>
      </c>
      <c r="E30" t="s">
        <v>113</v>
      </c>
    </row>
    <row r="31" spans="1:5">
      <c r="A31">
        <v>51181</v>
      </c>
      <c r="B31" t="s">
        <v>64</v>
      </c>
      <c r="C31" s="42" t="s">
        <v>198</v>
      </c>
      <c r="D31" s="42" t="s">
        <v>199</v>
      </c>
      <c r="E31" t="s">
        <v>200</v>
      </c>
    </row>
    <row r="32" spans="1:5">
      <c r="A32">
        <v>51182</v>
      </c>
      <c r="B32" t="s">
        <v>201</v>
      </c>
      <c r="C32" s="42" t="s">
        <v>202</v>
      </c>
      <c r="D32" s="42" t="s">
        <v>203</v>
      </c>
      <c r="E32" t="s">
        <v>113</v>
      </c>
    </row>
    <row r="33" spans="1:5">
      <c r="A33">
        <v>51282</v>
      </c>
      <c r="B33" t="s">
        <v>204</v>
      </c>
      <c r="C33" s="42" t="s">
        <v>205</v>
      </c>
      <c r="D33" s="42" t="s">
        <v>206</v>
      </c>
      <c r="E33" t="s">
        <v>126</v>
      </c>
    </row>
    <row r="34" spans="1:5">
      <c r="A34">
        <v>51283</v>
      </c>
      <c r="B34" t="s">
        <v>207</v>
      </c>
      <c r="C34" s="42" t="s">
        <v>208</v>
      </c>
      <c r="D34" s="42" t="s">
        <v>209</v>
      </c>
      <c r="E34" t="s">
        <v>152</v>
      </c>
    </row>
    <row r="35" spans="1:5">
      <c r="A35">
        <v>51284</v>
      </c>
      <c r="B35" t="s">
        <v>210</v>
      </c>
      <c r="C35" s="42" t="s">
        <v>211</v>
      </c>
      <c r="D35" s="42" t="s">
        <v>212</v>
      </c>
      <c r="E35" t="s">
        <v>152</v>
      </c>
    </row>
    <row r="36" spans="1:5">
      <c r="A36">
        <v>51285</v>
      </c>
      <c r="B36" t="s">
        <v>213</v>
      </c>
      <c r="C36" s="42" t="s">
        <v>214</v>
      </c>
      <c r="D36" s="42" t="s">
        <v>215</v>
      </c>
      <c r="E36" t="s">
        <v>113</v>
      </c>
    </row>
    <row r="37" spans="1:5">
      <c r="A37">
        <v>51286</v>
      </c>
      <c r="B37" t="s">
        <v>216</v>
      </c>
      <c r="C37" s="42" t="s">
        <v>217</v>
      </c>
      <c r="D37" s="42" t="s">
        <v>218</v>
      </c>
      <c r="E37" t="s">
        <v>200</v>
      </c>
    </row>
    <row r="38" spans="1:5">
      <c r="A38">
        <v>51672</v>
      </c>
      <c r="B38" t="s">
        <v>219</v>
      </c>
      <c r="C38" s="42" t="s">
        <v>220</v>
      </c>
      <c r="D38" s="42" t="s">
        <v>221</v>
      </c>
      <c r="E38" t="s">
        <v>200</v>
      </c>
    </row>
    <row r="39" spans="1:5">
      <c r="A39">
        <v>51673</v>
      </c>
      <c r="B39" t="s">
        <v>222</v>
      </c>
      <c r="C39" s="42" t="s">
        <v>223</v>
      </c>
      <c r="D39" s="42" t="s">
        <v>224</v>
      </c>
      <c r="E39" t="s">
        <v>152</v>
      </c>
    </row>
    <row r="40" spans="1:5">
      <c r="A40">
        <v>51675</v>
      </c>
      <c r="B40" t="s">
        <v>225</v>
      </c>
      <c r="C40" s="42" t="s">
        <v>226</v>
      </c>
      <c r="D40" s="42" t="s">
        <v>227</v>
      </c>
      <c r="E40" t="s">
        <v>152</v>
      </c>
    </row>
    <row r="41" spans="1:5">
      <c r="A41">
        <v>51684</v>
      </c>
      <c r="B41" t="s">
        <v>65</v>
      </c>
      <c r="C41" s="42" t="s">
        <v>228</v>
      </c>
      <c r="D41" s="42" t="s">
        <v>229</v>
      </c>
      <c r="E41" t="s">
        <v>109</v>
      </c>
    </row>
    <row r="42" spans="1:5">
      <c r="A42">
        <v>51743</v>
      </c>
      <c r="B42" t="s">
        <v>230</v>
      </c>
      <c r="C42" s="42" t="s">
        <v>231</v>
      </c>
      <c r="D42" s="42" t="s">
        <v>232</v>
      </c>
      <c r="E42" t="s">
        <v>113</v>
      </c>
    </row>
  </sheetData>
  <autoFilter ref="A1:E1" xr:uid="{294C1677-5A47-4470-B1B9-BC93126B758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NÓMINA</vt:lpstr>
      <vt:lpstr>NETO FIS</vt:lpstr>
      <vt:lpstr>CTAS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de la Cruz</dc:creator>
  <cp:keywords/>
  <dc:description/>
  <cp:lastModifiedBy>Karla Barragán Solano</cp:lastModifiedBy>
  <cp:revision/>
  <dcterms:created xsi:type="dcterms:W3CDTF">2018-11-30T16:54:05Z</dcterms:created>
  <dcterms:modified xsi:type="dcterms:W3CDTF">2025-11-24T17:13:21Z</dcterms:modified>
  <cp:category/>
  <cp:contentStatus/>
</cp:coreProperties>
</file>